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330" yWindow="-15" windowWidth="15360" windowHeight="9135"/>
  </bookViews>
  <sheets>
    <sheet name="Drogi" sheetId="19" r:id="rId1"/>
  </sheets>
  <definedNames>
    <definedName name="b" localSheetId="0">Drogi!$A$1:$A$31405</definedName>
    <definedName name="b">#REF!</definedName>
    <definedName name="_xlnm.Print_Area" localSheetId="0">Drogi!$A$1:$G$83</definedName>
    <definedName name="_xlnm.Print_Titles" localSheetId="0">Drogi!$4:$4</definedName>
  </definedNames>
  <calcPr calcId="125725"/>
</workbook>
</file>

<file path=xl/calcChain.xml><?xml version="1.0" encoding="utf-8"?>
<calcChain xmlns="http://schemas.openxmlformats.org/spreadsheetml/2006/main">
  <c r="G82" i="19"/>
  <c r="G7"/>
  <c r="G10"/>
  <c r="G9"/>
  <c r="G8"/>
  <c r="G15" l="1"/>
  <c r="G16"/>
  <c r="G18"/>
  <c r="G19"/>
  <c r="G20"/>
  <c r="G21"/>
  <c r="G22"/>
  <c r="E24"/>
  <c r="E26"/>
  <c r="E28" s="1"/>
  <c r="G28" s="1"/>
  <c r="E27"/>
  <c r="E29" s="1"/>
  <c r="E30"/>
  <c r="E31"/>
  <c r="G31" s="1"/>
  <c r="E32"/>
  <c r="G32" s="1"/>
  <c r="E33"/>
  <c r="G33" s="1"/>
  <c r="E34"/>
  <c r="G34" s="1"/>
  <c r="E36"/>
  <c r="E37" s="1"/>
  <c r="G38"/>
  <c r="G39"/>
  <c r="G40"/>
  <c r="G41"/>
  <c r="E42"/>
  <c r="G42" s="1"/>
  <c r="E45"/>
  <c r="E47"/>
  <c r="E66" s="1"/>
  <c r="G66" s="1"/>
  <c r="E48"/>
  <c r="E55" s="1"/>
  <c r="G55" s="1"/>
  <c r="E57"/>
  <c r="G57" s="1"/>
  <c r="E72"/>
  <c r="E82" s="1"/>
  <c r="E75"/>
  <c r="E76"/>
  <c r="G76" s="1"/>
  <c r="E77"/>
  <c r="G77" s="1"/>
  <c r="E79"/>
  <c r="G79" s="1"/>
  <c r="E54" l="1"/>
  <c r="G54" s="1"/>
  <c r="G45"/>
  <c r="G30"/>
  <c r="G27"/>
  <c r="G24"/>
  <c r="E67"/>
  <c r="G67" s="1"/>
  <c r="G48"/>
  <c r="G26"/>
  <c r="E62"/>
  <c r="G62" s="1"/>
  <c r="E46"/>
  <c r="E50" s="1"/>
  <c r="G50" s="1"/>
  <c r="E35"/>
  <c r="G75"/>
  <c r="G29"/>
  <c r="G72"/>
  <c r="E65"/>
  <c r="G65" s="1"/>
  <c r="E52"/>
  <c r="G52" s="1"/>
  <c r="G47"/>
  <c r="G37"/>
  <c r="G36"/>
  <c r="E58" l="1"/>
  <c r="G58" s="1"/>
  <c r="E69"/>
  <c r="G69" s="1"/>
  <c r="G35"/>
  <c r="E60"/>
  <c r="G60" s="1"/>
  <c r="E53"/>
  <c r="G53" s="1"/>
  <c r="G46"/>
  <c r="G83" l="1"/>
</calcChain>
</file>

<file path=xl/sharedStrings.xml><?xml version="1.0" encoding="utf-8"?>
<sst xmlns="http://schemas.openxmlformats.org/spreadsheetml/2006/main" count="287" uniqueCount="180">
  <si>
    <t>Lp.</t>
  </si>
  <si>
    <t xml:space="preserve">     Jednostka</t>
  </si>
  <si>
    <t>nazwa</t>
  </si>
  <si>
    <t>ilość</t>
  </si>
  <si>
    <t>Wykonanie warstwy mrozoochronnej</t>
  </si>
  <si>
    <t>m</t>
  </si>
  <si>
    <t>ROBOTY WYKOŃCZENIOWE</t>
  </si>
  <si>
    <t>m2</t>
  </si>
  <si>
    <t>04.02.02.</t>
  </si>
  <si>
    <t>05.00.00.</t>
  </si>
  <si>
    <t>NAWIERZCHNIE</t>
  </si>
  <si>
    <t>05.03.05.</t>
  </si>
  <si>
    <t>06.00.00.</t>
  </si>
  <si>
    <t>08.00.00.</t>
  </si>
  <si>
    <t>ELEMENTY ULIC</t>
  </si>
  <si>
    <t>08.01.01.</t>
  </si>
  <si>
    <t>05.03.01.</t>
  </si>
  <si>
    <t>04.05.01.</t>
  </si>
  <si>
    <t xml:space="preserve"> </t>
  </si>
  <si>
    <t>DM.00.00.00</t>
  </si>
  <si>
    <t>WYMAGANIA OGÓLNE</t>
  </si>
  <si>
    <t>-</t>
  </si>
  <si>
    <t>1.</t>
  </si>
  <si>
    <t xml:space="preserve">Koszt dostosowania się do Wymagań Ogólnych </t>
  </si>
  <si>
    <t>ryczałt</t>
  </si>
  <si>
    <t>2.</t>
  </si>
  <si>
    <t>3.</t>
  </si>
  <si>
    <t>4.</t>
  </si>
  <si>
    <t>Likwidacja objazdów/przejazdów i organizacja ruchu</t>
  </si>
  <si>
    <t>01.00.00.</t>
  </si>
  <si>
    <t>ROBOTY PRZYGOTOWAWCZE</t>
  </si>
  <si>
    <t>*</t>
  </si>
  <si>
    <t>01.01.01.</t>
  </si>
  <si>
    <t>01.02.01.</t>
  </si>
  <si>
    <t>01.02.02.</t>
  </si>
  <si>
    <t>Zdjęcie warstwy humusu</t>
  </si>
  <si>
    <t>01.02.04.</t>
  </si>
  <si>
    <t>kpl</t>
  </si>
  <si>
    <t>04.00.00.</t>
  </si>
  <si>
    <t>PODBUDOWY</t>
  </si>
  <si>
    <t>04.04.02.</t>
  </si>
  <si>
    <t>04.07.01.</t>
  </si>
  <si>
    <t>Nawierzchnia z kostki betonowej 8 cm</t>
  </si>
  <si>
    <t>Krawężniki betonowe:</t>
  </si>
  <si>
    <t>09.00.00.</t>
  </si>
  <si>
    <t xml:space="preserve">ZIELEŃ DROGOWA </t>
  </si>
  <si>
    <t>09.01.01.</t>
  </si>
  <si>
    <t>Urządzenie terenów zieleni</t>
  </si>
  <si>
    <t>Roboty pomiarowe - wytyczenie i obsługa geodezyjna</t>
  </si>
  <si>
    <t>Dokumentacja geodezyjna powykonawcza</t>
  </si>
  <si>
    <t xml:space="preserve"> - wycinka krzewów</t>
  </si>
  <si>
    <t>szt</t>
  </si>
  <si>
    <t>11.1</t>
  </si>
  <si>
    <t>12.1</t>
  </si>
  <si>
    <t xml:space="preserve">Podbudowa z mieszanki MCE </t>
  </si>
  <si>
    <t>Ścieki z elementów betonowych</t>
  </si>
  <si>
    <t>04.01.01.</t>
  </si>
  <si>
    <t>Wykonanie korytowania wraz z profilowaniem i zagęszczeniem podłoża</t>
  </si>
  <si>
    <t xml:space="preserve"> - zjazdy z bruku kamiennego 16/20 - wywóz na bazę 
   Zamawiającego</t>
  </si>
  <si>
    <t xml:space="preserve"> - podbudowa z kruszywa nat. grub. 20 cm na zjazdach - 
   wywóz do 15 km</t>
  </si>
  <si>
    <t xml:space="preserve"> - regulacja pionowa zaworów gazowych</t>
  </si>
  <si>
    <t xml:space="preserve"> - regulacja pionowa studni kanalizacyjnych</t>
  </si>
  <si>
    <t>5.1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</si>
  <si>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</si>
  <si>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</si>
  <si>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</si>
  <si>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</si>
  <si>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</si>
  <si>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</si>
  <si>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</si>
  <si>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</si>
  <si>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</si>
  <si>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</si>
  <si>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</si>
  <si>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</si>
  <si>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</si>
  <si>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</si>
  <si>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</si>
  <si>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04.10.01</t>
  </si>
  <si>
    <t>Wycinka  drzew i krzewów</t>
  </si>
  <si>
    <t>06.03.01.</t>
  </si>
  <si>
    <t>Betonowe obrzeża chodnikowe 8x30</t>
  </si>
  <si>
    <t>Utrzymanie objazdów/przejazdów i organizacja ruchu
Pozycja zawiera koszt utrzymania objazdów wraz z utrzymaniem zimowym</t>
  </si>
  <si>
    <t xml:space="preserve"> - regulacja pionowa zaworów wodociągowych</t>
  </si>
  <si>
    <t>Podbudowa z kruszywa łamanego #0/31,5 stabilizowanego mechanicznie i tłucznia</t>
  </si>
  <si>
    <t>Podbudowa z betonu asfaltowego AC22P</t>
  </si>
  <si>
    <t xml:space="preserve"> - regulacja pionowa studni telekomunikacyjnych</t>
  </si>
  <si>
    <t>Wybudowanie objazdów/przejazdów i organizacja  ruchu
Pozycja zawiera koszty Wykonawcy związane z wykonaniem i zatwierdzeniem projektów organizacji ruchu na czas robót dla każdego objętego asortymentu robót</t>
  </si>
  <si>
    <t>Nr Specyfikacji
technicznej</t>
  </si>
  <si>
    <t>Wyszczególnienie elementów
rozliczeniowych</t>
  </si>
  <si>
    <t>5.2</t>
  </si>
  <si>
    <t>3.1</t>
  </si>
  <si>
    <t>3.2</t>
  </si>
  <si>
    <t>4.1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</si>
  <si>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</si>
  <si>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</si>
  <si>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</si>
  <si>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</si>
  <si>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</si>
  <si>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</si>
  <si>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</si>
  <si>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</si>
  <si>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</si>
  <si>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</si>
  <si>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15.1</t>
  </si>
  <si>
    <t>17.</t>
  </si>
  <si>
    <t>18.</t>
  </si>
  <si>
    <t>Podbudowa i ulepszone podłoże z kruszywa stab. cementem o Rm=2,5 MPa</t>
  </si>
  <si>
    <t>08.03.01.</t>
  </si>
  <si>
    <t>08.05.01.</t>
  </si>
  <si>
    <t>km</t>
  </si>
  <si>
    <r>
      <t xml:space="preserve"> - wycinka drzew wraz z karczowaniem pni o </t>
    </r>
    <r>
      <rPr>
        <sz val="9"/>
        <rFont val="Arial"/>
        <family val="2"/>
        <charset val="238"/>
      </rPr>
      <t>Ф</t>
    </r>
    <r>
      <rPr>
        <sz val="9"/>
        <rFont val="Arial CE"/>
        <family val="2"/>
      </rPr>
      <t xml:space="preserve"> do 15 cm</t>
    </r>
  </si>
  <si>
    <r>
      <t xml:space="preserve"> - wycinka drzew wraz z karczowaniem pni o </t>
    </r>
    <r>
      <rPr>
        <sz val="9"/>
        <rFont val="Arial"/>
        <family val="2"/>
        <charset val="238"/>
      </rPr>
      <t>Ф</t>
    </r>
    <r>
      <rPr>
        <sz val="9"/>
        <rFont val="Arial CE"/>
        <family val="2"/>
      </rPr>
      <t xml:space="preserve"> do 16-35 cm</t>
    </r>
  </si>
  <si>
    <r>
      <t xml:space="preserve"> - wycinka drzew wraz z karczowaniem pni o </t>
    </r>
    <r>
      <rPr>
        <sz val="9"/>
        <rFont val="Arial"/>
        <family val="2"/>
        <charset val="238"/>
      </rPr>
      <t>Ф</t>
    </r>
    <r>
      <rPr>
        <sz val="9"/>
        <rFont val="Arial CE"/>
        <family val="2"/>
      </rPr>
      <t xml:space="preserve"> do 76-100 cm</t>
    </r>
  </si>
  <si>
    <r>
      <t xml:space="preserve"> - wycinka drzew wraz z karczowaniem pni o </t>
    </r>
    <r>
      <rPr>
        <sz val="9"/>
        <rFont val="Arial"/>
        <family val="2"/>
        <charset val="238"/>
      </rPr>
      <t>Ф</t>
    </r>
    <r>
      <rPr>
        <sz val="9"/>
        <rFont val="Arial CE"/>
        <family val="2"/>
      </rPr>
      <t xml:space="preserve"> pow. 100 cm</t>
    </r>
  </si>
  <si>
    <t xml:space="preserve"> - na pełną grubość zalegania</t>
  </si>
  <si>
    <t xml:space="preserve"> - nawierzchnia bitum. gr. śr 10 cm</t>
  </si>
  <si>
    <t xml:space="preserve"> - bruk kamienny gr. śr. 20 cm</t>
  </si>
  <si>
    <t xml:space="preserve"> - beton gr. 20 cm</t>
  </si>
  <si>
    <t>Rozbiórki elementów dróg i ogrodzeń - z wywozem</t>
  </si>
  <si>
    <t xml:space="preserve"> - obrzeża betonowe</t>
  </si>
  <si>
    <t xml:space="preserve"> - krawężniki betonowe</t>
  </si>
  <si>
    <t xml:space="preserve"> - chodniki z płytek bet. 35x35</t>
  </si>
  <si>
    <t xml:space="preserve"> - zjazdy z kostki bet. 8 cm</t>
  </si>
  <si>
    <t xml:space="preserve"> - podbudowa z kruszywa nat. grub. 20 cm na zjazdach</t>
  </si>
  <si>
    <t xml:space="preserve"> - brakujące rury osłonowe na istniejących sieciach uzbrojenia podziemnego</t>
  </si>
  <si>
    <t xml:space="preserve"> - pod naw. jezdni do gł. 40 cm</t>
  </si>
  <si>
    <t xml:space="preserve"> - pod naw. chodników - do gł. 30 cm</t>
  </si>
  <si>
    <t xml:space="preserve"> - pod naw. zjazdów - do gł. 35 cm</t>
  </si>
  <si>
    <t xml:space="preserve"> - podbudowa z kruszywa łamanego gr. śr. 20 cm</t>
  </si>
  <si>
    <t xml:space="preserve"> - pod naw. jezdni do gł. 60 cm</t>
  </si>
  <si>
    <t xml:space="preserve"> - pod naw. zjazdów - gr. 20 cm</t>
  </si>
  <si>
    <t xml:space="preserve"> - pod naw. chodników - gr. 15 cm</t>
  </si>
  <si>
    <t xml:space="preserve"> - pod naw. jezdni - gr. 15 cm</t>
  </si>
  <si>
    <t xml:space="preserve"> - pod naw. jezdni - gr. 20 cm </t>
  </si>
  <si>
    <t xml:space="preserve"> - nawierzchnia bitum. gr. śr 12 cm</t>
  </si>
  <si>
    <t xml:space="preserve"> - przy chodnikach i jezdni</t>
  </si>
  <si>
    <t>Ścinanie i uzupełnianie poboczy i trawników</t>
  </si>
  <si>
    <t xml:space="preserve"> - przy krawędzi jezdni</t>
  </si>
  <si>
    <t xml:space="preserve"> - naw. zjazdów</t>
  </si>
  <si>
    <t xml:space="preserve"> - naw. chodników</t>
  </si>
  <si>
    <t>- zakładanie trawników</t>
  </si>
  <si>
    <t xml:space="preserve"> - wtopione 15x30</t>
  </si>
  <si>
    <t xml:space="preserve"> - wystające 15x30</t>
  </si>
  <si>
    <t>3.3</t>
  </si>
  <si>
    <t>3.4</t>
  </si>
  <si>
    <t>3.5</t>
  </si>
  <si>
    <t>7.1</t>
  </si>
  <si>
    <t>8.1</t>
  </si>
  <si>
    <t>9.1</t>
  </si>
  <si>
    <t>9.2</t>
  </si>
  <si>
    <t>10.1</t>
  </si>
  <si>
    <t>13.1</t>
  </si>
  <si>
    <t>14.1</t>
  </si>
  <si>
    <t xml:space="preserve">B. ROBOTY DROGOWE I BRANŻOWE </t>
  </si>
  <si>
    <t>Nawierzchnia z betonu asfaltowego AC11S</t>
  </si>
  <si>
    <t xml:space="preserve"> - w-wa ścieralna naw. jezdni - gr. 5 cm (odtworzenie wlotu do ul. Działdowskiej po podłączeniu kanalizacji deszczowej)</t>
  </si>
  <si>
    <t xml:space="preserve"> - pod naw. jezdni - gr. 20 cm (odtworzenie wlotu do ul. Działdowskiej po podłączeniu kanalizacji deszczowej)</t>
  </si>
  <si>
    <t xml:space="preserve"> - pod naw. jezdni - gr. 15 cm (odtworzenie wlotu do ul. Działdowskiej po podłączeniu kanalizacji deszczowej)</t>
  </si>
  <si>
    <t xml:space="preserve"> - pod naw. jezdni - gr. 7 cm (odtworzenie wlotu do ul. Działdowskiej po podłączeniu kanalizacji deszczowej)</t>
  </si>
  <si>
    <t xml:space="preserve"> - pod naw. jezdni - gr. 20 cm</t>
  </si>
  <si>
    <t xml:space="preserve"> - naw. jezdni - gr. 20 cm</t>
  </si>
  <si>
    <t>6.1</t>
  </si>
  <si>
    <t>6.2</t>
  </si>
  <si>
    <t>6.3</t>
  </si>
  <si>
    <t>6.4</t>
  </si>
  <si>
    <t>8.2</t>
  </si>
  <si>
    <t>8.3</t>
  </si>
  <si>
    <t>8.4</t>
  </si>
  <si>
    <t>12.2</t>
  </si>
  <si>
    <t>12.3</t>
  </si>
  <si>
    <t>15.2</t>
  </si>
  <si>
    <t>16.</t>
  </si>
  <si>
    <t>17.1</t>
  </si>
  <si>
    <t>Wartość
netto PLN</t>
  </si>
  <si>
    <t>Cena
jedn. netto</t>
  </si>
  <si>
    <t>RAZEM CENA NETTO:</t>
  </si>
  <si>
    <t>Przebudowa ul. Sportowej w Nidzicy wraz z odwodnieniem</t>
  </si>
  <si>
    <t xml:space="preserve">                                                             KOSZTORYS OFERTOWY                                                                                                                                                              </t>
  </si>
  <si>
    <t>Branża drogowa</t>
  </si>
</sst>
</file>

<file path=xl/styles.xml><?xml version="1.0" encoding="utf-8"?>
<styleSheet xmlns="http://schemas.openxmlformats.org/spreadsheetml/2006/main">
  <numFmts count="2">
    <numFmt numFmtId="164" formatCode="_(* #,##0.0_);_(* \(#,##0.0\);_(* &quot;-&quot;??_);_(@_)"/>
    <numFmt numFmtId="165" formatCode="_(* #,##0_);_(* \(#,##0\);_(* &quot;-&quot;??_);_(@_)"/>
  </numFmts>
  <fonts count="39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 CE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 CE"/>
      <family val="2"/>
    </font>
    <font>
      <sz val="9"/>
      <name val="Arial"/>
      <family val="2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 CE"/>
      <family val="2"/>
    </font>
    <font>
      <b/>
      <sz val="10"/>
      <name val="Arial"/>
      <family val="2"/>
    </font>
    <font>
      <u/>
      <sz val="10"/>
      <name val="Arial CE"/>
      <family val="2"/>
    </font>
    <font>
      <b/>
      <sz val="10"/>
      <name val="Arial"/>
      <family val="2"/>
      <charset val="238"/>
    </font>
    <font>
      <b/>
      <sz val="9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i/>
      <sz val="9"/>
      <name val="Arial CE"/>
      <charset val="238"/>
    </font>
    <font>
      <i/>
      <sz val="9"/>
      <name val="Arial CE"/>
      <family val="2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 CE"/>
      <charset val="238"/>
    </font>
    <font>
      <b/>
      <sz val="12"/>
      <name val="Arial CE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7" borderId="1" applyNumberFormat="0" applyAlignment="0" applyProtection="0"/>
    <xf numFmtId="0" fontId="19" fillId="20" borderId="2" applyNumberFormat="0" applyAlignment="0" applyProtection="0"/>
    <xf numFmtId="0" fontId="20" fillId="4" borderId="0" applyNumberFormat="0" applyBorder="0" applyAlignment="0" applyProtection="0"/>
    <xf numFmtId="0" fontId="21" fillId="0" borderId="3" applyNumberFormat="0" applyFill="0" applyAlignment="0" applyProtection="0"/>
    <xf numFmtId="0" fontId="22" fillId="21" borderId="4" applyNumberFormat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5" fillId="0" borderId="0"/>
    <xf numFmtId="0" fontId="27" fillId="20" borderId="1" applyNumberFormat="0" applyAlignment="0" applyProtection="0"/>
    <xf numFmtId="0" fontId="28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" fillId="23" borderId="9" applyNumberFormat="0" applyFont="0" applyAlignment="0" applyProtection="0"/>
    <xf numFmtId="0" fontId="32" fillId="3" borderId="0" applyNumberFormat="0" applyBorder="0" applyAlignment="0" applyProtection="0"/>
  </cellStyleXfs>
  <cellXfs count="79">
    <xf numFmtId="0" fontId="0" fillId="0" borderId="0" xfId="0"/>
    <xf numFmtId="0" fontId="4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4" fontId="11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4" fontId="13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4" fontId="1" fillId="0" borderId="0" xfId="0" applyNumberFormat="1" applyFont="1" applyFill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164" fontId="3" fillId="0" borderId="10" xfId="0" quotePrefix="1" applyNumberFormat="1" applyFont="1" applyFill="1" applyBorder="1" applyAlignment="1">
      <alignment vertical="center" wrapText="1"/>
    </xf>
    <xf numFmtId="0" fontId="35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2" fontId="7" fillId="0" borderId="10" xfId="0" applyNumberFormat="1" applyFont="1" applyFill="1" applyBorder="1" applyAlignment="1">
      <alignment horizontal="center" vertical="center"/>
    </xf>
    <xf numFmtId="4" fontId="9" fillId="0" borderId="10" xfId="35" applyNumberFormat="1" applyFont="1" applyFill="1" applyBorder="1" applyAlignment="1">
      <alignment horizontal="center" vertical="center"/>
    </xf>
    <xf numFmtId="4" fontId="4" fillId="0" borderId="10" xfId="35" applyNumberFormat="1" applyFont="1" applyFill="1" applyBorder="1" applyAlignment="1">
      <alignment horizontal="center" vertical="center"/>
    </xf>
    <xf numFmtId="2" fontId="9" fillId="0" borderId="10" xfId="35" applyNumberFormat="1" applyFont="1" applyFill="1" applyBorder="1" applyAlignment="1">
      <alignment horizontal="center" vertical="center"/>
    </xf>
    <xf numFmtId="0" fontId="38" fillId="0" borderId="14" xfId="0" applyFont="1" applyFill="1" applyBorder="1" applyAlignment="1">
      <alignment horizontal="center" vertical="top" wrapText="1"/>
    </xf>
    <xf numFmtId="0" fontId="38" fillId="0" borderId="15" xfId="0" applyFont="1" applyFill="1" applyBorder="1" applyAlignment="1">
      <alignment horizontal="center"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17" xfId="0" applyFont="1" applyFill="1" applyBorder="1" applyAlignment="1">
      <alignment horizontal="center" vertical="top" wrapText="1"/>
    </xf>
    <xf numFmtId="0" fontId="38" fillId="0" borderId="18" xfId="0" applyFont="1" applyFill="1" applyBorder="1" applyAlignment="1">
      <alignment horizontal="center" vertical="top" wrapText="1"/>
    </xf>
    <xf numFmtId="0" fontId="38" fillId="0" borderId="19" xfId="0" applyFont="1" applyFill="1" applyBorder="1" applyAlignment="1">
      <alignment horizontal="center" vertical="top" wrapText="1"/>
    </xf>
    <xf numFmtId="0" fontId="37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165" fontId="3" fillId="0" borderId="10" xfId="0" applyNumberFormat="1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164" fontId="3" fillId="0" borderId="10" xfId="0" applyNumberFormat="1" applyFont="1" applyFill="1" applyBorder="1" applyAlignment="1">
      <alignment horizontal="left" vertical="center" wrapText="1"/>
    </xf>
    <xf numFmtId="164" fontId="3" fillId="0" borderId="11" xfId="0" applyNumberFormat="1" applyFont="1" applyFill="1" applyBorder="1" applyAlignment="1">
      <alignment horizontal="left" vertical="center" wrapText="1"/>
    </xf>
    <xf numFmtId="164" fontId="3" fillId="0" borderId="12" xfId="0" applyNumberFormat="1" applyFont="1" applyFill="1" applyBorder="1" applyAlignment="1">
      <alignment horizontal="left" vertical="center" wrapText="1"/>
    </xf>
    <xf numFmtId="164" fontId="3" fillId="0" borderId="13" xfId="0" applyNumberFormat="1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left" vertical="center" wrapText="1"/>
    </xf>
    <xf numFmtId="4" fontId="15" fillId="0" borderId="10" xfId="0" applyNumberFormat="1" applyFont="1" applyFill="1" applyBorder="1" applyAlignment="1">
      <alignment horizontal="center" vertical="center"/>
    </xf>
  </cellXfs>
  <cellStyles count="4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_droga nr 650" xfId="35"/>
    <cellStyle name="Obliczenia" xfId="36" builtinId="22" customBuiltin="1"/>
    <cellStyle name="Suma" xfId="37" builtinId="25" customBuiltin="1"/>
    <cellStyle name="Tekst objaśnienia" xfId="38" builtinId="53" customBuiltin="1"/>
    <cellStyle name="Tekst ostrzeżenia" xfId="39" builtinId="11" customBuiltin="1"/>
    <cellStyle name="Tytuł" xfId="40" builtinId="15" customBuiltin="1"/>
    <cellStyle name="Uwaga" xfId="41" builtinId="10" customBuiltin="1"/>
    <cellStyle name="Złe" xfId="42" builtinId="27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3"/>
  <sheetViews>
    <sheetView showZeros="0" tabSelected="1" view="pageBreakPreview" zoomScaleNormal="100" zoomScaleSheetLayoutView="100" workbookViewId="0">
      <selection activeCell="F82" sqref="F82"/>
    </sheetView>
  </sheetViews>
  <sheetFormatPr defaultColWidth="8.85546875" defaultRowHeight="12.75"/>
  <cols>
    <col min="1" max="1" width="5.85546875" style="23" customWidth="1"/>
    <col min="2" max="2" width="11.7109375" style="23" customWidth="1"/>
    <col min="3" max="3" width="52" style="24" bestFit="1" customWidth="1"/>
    <col min="4" max="4" width="8.7109375" style="23" customWidth="1"/>
    <col min="5" max="5" width="9.28515625" style="30" bestFit="1" customWidth="1"/>
    <col min="6" max="6" width="13.140625" style="25" customWidth="1"/>
    <col min="7" max="7" width="15.42578125" style="25" customWidth="1"/>
    <col min="8" max="16384" width="8.85546875" style="23"/>
  </cols>
  <sheetData>
    <row r="1" spans="1:7" ht="50.25" customHeight="1">
      <c r="A1" s="47" t="s">
        <v>178</v>
      </c>
      <c r="B1" s="48"/>
      <c r="C1" s="48"/>
      <c r="D1" s="48"/>
      <c r="E1" s="48"/>
      <c r="F1" s="48"/>
      <c r="G1" s="49"/>
    </row>
    <row r="2" spans="1:7" ht="23.25" customHeight="1">
      <c r="A2" s="41" t="s">
        <v>177</v>
      </c>
      <c r="B2" s="42"/>
      <c r="C2" s="42"/>
      <c r="D2" s="42"/>
      <c r="E2" s="42"/>
      <c r="F2" s="42"/>
      <c r="G2" s="43"/>
    </row>
    <row r="3" spans="1:7" ht="19.5" customHeight="1">
      <c r="A3" s="44" t="s">
        <v>179</v>
      </c>
      <c r="B3" s="45"/>
      <c r="C3" s="45"/>
      <c r="D3" s="45"/>
      <c r="E3" s="45"/>
      <c r="F3" s="45"/>
      <c r="G3" s="46"/>
    </row>
    <row r="4" spans="1:7" ht="19.899999999999999" customHeight="1">
      <c r="A4" s="55" t="s">
        <v>0</v>
      </c>
      <c r="B4" s="54" t="s">
        <v>88</v>
      </c>
      <c r="C4" s="54" t="s">
        <v>89</v>
      </c>
      <c r="D4" s="55" t="s">
        <v>1</v>
      </c>
      <c r="E4" s="55"/>
      <c r="F4" s="53" t="s">
        <v>175</v>
      </c>
      <c r="G4" s="53" t="s">
        <v>174</v>
      </c>
    </row>
    <row r="5" spans="1:7" ht="20.25" customHeight="1">
      <c r="A5" s="55"/>
      <c r="B5" s="54"/>
      <c r="C5" s="54"/>
      <c r="D5" s="6" t="s">
        <v>2</v>
      </c>
      <c r="E5" s="6" t="s">
        <v>3</v>
      </c>
      <c r="F5" s="53"/>
      <c r="G5" s="53"/>
    </row>
    <row r="6" spans="1:7">
      <c r="A6" s="2"/>
      <c r="B6" s="6" t="s">
        <v>19</v>
      </c>
      <c r="C6" s="56" t="s">
        <v>20</v>
      </c>
      <c r="D6" s="56"/>
      <c r="E6" s="56"/>
      <c r="F6" s="56"/>
      <c r="G6" s="56"/>
    </row>
    <row r="7" spans="1:7">
      <c r="A7" s="2" t="s">
        <v>22</v>
      </c>
      <c r="B7" s="2" t="s">
        <v>31</v>
      </c>
      <c r="C7" s="7" t="s">
        <v>23</v>
      </c>
      <c r="D7" s="2" t="s">
        <v>21</v>
      </c>
      <c r="E7" s="36">
        <v>1</v>
      </c>
      <c r="F7" s="3"/>
      <c r="G7" s="3">
        <f>ROUND(E7*F7,2)</f>
        <v>0</v>
      </c>
    </row>
    <row r="8" spans="1:7" ht="48">
      <c r="A8" s="2" t="s">
        <v>25</v>
      </c>
      <c r="B8" s="2" t="s">
        <v>31</v>
      </c>
      <c r="C8" s="7" t="s">
        <v>87</v>
      </c>
      <c r="D8" s="32" t="s">
        <v>24</v>
      </c>
      <c r="E8" s="36">
        <v>1</v>
      </c>
      <c r="F8" s="3"/>
      <c r="G8" s="3">
        <f>ROUND(E8*F8,2)</f>
        <v>0</v>
      </c>
    </row>
    <row r="9" spans="1:7" ht="36">
      <c r="A9" s="2" t="s">
        <v>26</v>
      </c>
      <c r="B9" s="2" t="s">
        <v>31</v>
      </c>
      <c r="C9" s="7" t="s">
        <v>82</v>
      </c>
      <c r="D9" s="32" t="s">
        <v>24</v>
      </c>
      <c r="E9" s="36">
        <v>1</v>
      </c>
      <c r="F9" s="3"/>
      <c r="G9" s="3">
        <f>ROUND(E9*F9,2)</f>
        <v>0</v>
      </c>
    </row>
    <row r="10" spans="1:7">
      <c r="A10" s="2" t="s">
        <v>27</v>
      </c>
      <c r="B10" s="2" t="s">
        <v>31</v>
      </c>
      <c r="C10" s="7" t="s">
        <v>28</v>
      </c>
      <c r="D10" s="2" t="s">
        <v>21</v>
      </c>
      <c r="E10" s="36">
        <v>1</v>
      </c>
      <c r="F10" s="3"/>
      <c r="G10" s="3">
        <f>ROUND(E10*F10,2)</f>
        <v>0</v>
      </c>
    </row>
    <row r="11" spans="1:7" ht="19.899999999999999" customHeight="1">
      <c r="A11" s="74" t="s">
        <v>154</v>
      </c>
      <c r="B11" s="75"/>
      <c r="C11" s="75"/>
      <c r="D11" s="75"/>
      <c r="E11" s="75"/>
      <c r="F11" s="75"/>
      <c r="G11" s="76"/>
    </row>
    <row r="12" spans="1:7" ht="19.899999999999999" customHeight="1">
      <c r="A12" s="55" t="s">
        <v>0</v>
      </c>
      <c r="B12" s="54" t="s">
        <v>88</v>
      </c>
      <c r="C12" s="54" t="s">
        <v>89</v>
      </c>
      <c r="D12" s="55" t="s">
        <v>1</v>
      </c>
      <c r="E12" s="55"/>
      <c r="F12" s="53" t="s">
        <v>175</v>
      </c>
      <c r="G12" s="53" t="s">
        <v>174</v>
      </c>
    </row>
    <row r="13" spans="1:7" ht="24.75" customHeight="1">
      <c r="A13" s="55"/>
      <c r="B13" s="54"/>
      <c r="C13" s="54"/>
      <c r="D13" s="6" t="s">
        <v>2</v>
      </c>
      <c r="E13" s="6" t="s">
        <v>3</v>
      </c>
      <c r="F13" s="53"/>
      <c r="G13" s="53"/>
    </row>
    <row r="14" spans="1:7">
      <c r="A14" s="2"/>
      <c r="B14" s="6" t="s">
        <v>29</v>
      </c>
      <c r="C14" s="77" t="s">
        <v>30</v>
      </c>
      <c r="D14" s="48"/>
      <c r="E14" s="48"/>
      <c r="F14" s="48"/>
      <c r="G14" s="49"/>
    </row>
    <row r="15" spans="1:7">
      <c r="A15" s="2" t="s">
        <v>22</v>
      </c>
      <c r="B15" s="2" t="s">
        <v>32</v>
      </c>
      <c r="C15" s="5" t="s">
        <v>48</v>
      </c>
      <c r="D15" s="2" t="s">
        <v>110</v>
      </c>
      <c r="E15" s="36">
        <v>0.2</v>
      </c>
      <c r="F15" s="3"/>
      <c r="G15" s="3">
        <f>ROUND(E15*F15,2)</f>
        <v>0</v>
      </c>
    </row>
    <row r="16" spans="1:7">
      <c r="A16" s="2" t="s">
        <v>25</v>
      </c>
      <c r="B16" s="2" t="s">
        <v>32</v>
      </c>
      <c r="C16" s="5" t="s">
        <v>49</v>
      </c>
      <c r="D16" s="2" t="s">
        <v>37</v>
      </c>
      <c r="E16" s="36">
        <v>1</v>
      </c>
      <c r="F16" s="3"/>
      <c r="G16" s="3">
        <f>ROUND(E16*F16,2)</f>
        <v>0</v>
      </c>
    </row>
    <row r="17" spans="1:7">
      <c r="A17" s="2" t="s">
        <v>26</v>
      </c>
      <c r="B17" s="2" t="s">
        <v>33</v>
      </c>
      <c r="C17" s="63" t="s">
        <v>79</v>
      </c>
      <c r="D17" s="63"/>
      <c r="E17" s="63"/>
      <c r="F17" s="63"/>
      <c r="G17" s="63"/>
    </row>
    <row r="18" spans="1:7">
      <c r="A18" s="2" t="s">
        <v>91</v>
      </c>
      <c r="B18" s="2" t="s">
        <v>31</v>
      </c>
      <c r="C18" s="4" t="s">
        <v>111</v>
      </c>
      <c r="D18" s="2" t="s">
        <v>51</v>
      </c>
      <c r="E18" s="36">
        <v>16</v>
      </c>
      <c r="F18" s="3"/>
      <c r="G18" s="3">
        <f>ROUND(E18*F18,2)</f>
        <v>0</v>
      </c>
    </row>
    <row r="19" spans="1:7">
      <c r="A19" s="2" t="s">
        <v>92</v>
      </c>
      <c r="B19" s="2" t="s">
        <v>31</v>
      </c>
      <c r="C19" s="4" t="s">
        <v>112</v>
      </c>
      <c r="D19" s="2" t="s">
        <v>51</v>
      </c>
      <c r="E19" s="36">
        <v>32</v>
      </c>
      <c r="F19" s="3"/>
      <c r="G19" s="3">
        <f>ROUND(E19*F19,2)</f>
        <v>0</v>
      </c>
    </row>
    <row r="20" spans="1:7">
      <c r="A20" s="2" t="s">
        <v>144</v>
      </c>
      <c r="B20" s="2" t="s">
        <v>31</v>
      </c>
      <c r="C20" s="4" t="s">
        <v>113</v>
      </c>
      <c r="D20" s="2" t="s">
        <v>51</v>
      </c>
      <c r="E20" s="36">
        <v>1</v>
      </c>
      <c r="F20" s="3"/>
      <c r="G20" s="3">
        <f>ROUND(E20*F20,2)</f>
        <v>0</v>
      </c>
    </row>
    <row r="21" spans="1:7">
      <c r="A21" s="2" t="s">
        <v>145</v>
      </c>
      <c r="B21" s="2" t="s">
        <v>31</v>
      </c>
      <c r="C21" s="4" t="s">
        <v>114</v>
      </c>
      <c r="D21" s="2" t="s">
        <v>51</v>
      </c>
      <c r="E21" s="36">
        <v>12</v>
      </c>
      <c r="F21" s="3"/>
      <c r="G21" s="3">
        <f>ROUND(E21*F21,2)</f>
        <v>0</v>
      </c>
    </row>
    <row r="22" spans="1:7">
      <c r="A22" s="2" t="s">
        <v>146</v>
      </c>
      <c r="B22" s="2" t="s">
        <v>31</v>
      </c>
      <c r="C22" s="4" t="s">
        <v>50</v>
      </c>
      <c r="D22" s="2" t="s">
        <v>7</v>
      </c>
      <c r="E22" s="36">
        <v>37</v>
      </c>
      <c r="F22" s="3"/>
      <c r="G22" s="3">
        <f>ROUND(E22*F22,2)</f>
        <v>0</v>
      </c>
    </row>
    <row r="23" spans="1:7">
      <c r="A23" s="2" t="s">
        <v>27</v>
      </c>
      <c r="B23" s="2" t="s">
        <v>34</v>
      </c>
      <c r="C23" s="64" t="s">
        <v>35</v>
      </c>
      <c r="D23" s="65"/>
      <c r="E23" s="65"/>
      <c r="F23" s="65"/>
      <c r="G23" s="66"/>
    </row>
    <row r="24" spans="1:7">
      <c r="A24" s="2" t="s">
        <v>93</v>
      </c>
      <c r="B24" s="2" t="s">
        <v>31</v>
      </c>
      <c r="C24" s="4" t="s">
        <v>115</v>
      </c>
      <c r="D24" s="8" t="s">
        <v>7</v>
      </c>
      <c r="E24" s="37">
        <f>850*1.1</f>
        <v>935.00000000000011</v>
      </c>
      <c r="F24" s="9"/>
      <c r="G24" s="3">
        <f>ROUND(E24*F24,2)</f>
        <v>0</v>
      </c>
    </row>
    <row r="25" spans="1:7">
      <c r="A25" s="2" t="s">
        <v>94</v>
      </c>
      <c r="B25" s="2" t="s">
        <v>36</v>
      </c>
      <c r="C25" s="62" t="s">
        <v>119</v>
      </c>
      <c r="D25" s="62"/>
      <c r="E25" s="62"/>
      <c r="F25" s="62"/>
      <c r="G25" s="62"/>
    </row>
    <row r="26" spans="1:7">
      <c r="A26" s="2" t="s">
        <v>62</v>
      </c>
      <c r="B26" s="2" t="s">
        <v>31</v>
      </c>
      <c r="C26" s="1" t="s">
        <v>116</v>
      </c>
      <c r="D26" s="2" t="s">
        <v>7</v>
      </c>
      <c r="E26" s="36">
        <f>(778)*1.1</f>
        <v>855.80000000000007</v>
      </c>
      <c r="F26" s="3"/>
      <c r="G26" s="3">
        <f t="shared" ref="G26:G42" si="0">ROUND(E26*F26,2)</f>
        <v>0</v>
      </c>
    </row>
    <row r="27" spans="1:7">
      <c r="A27" s="2" t="s">
        <v>90</v>
      </c>
      <c r="B27" s="2" t="s">
        <v>31</v>
      </c>
      <c r="C27" s="1" t="s">
        <v>135</v>
      </c>
      <c r="D27" s="2" t="s">
        <v>7</v>
      </c>
      <c r="E27" s="36">
        <f>147*1.1</f>
        <v>161.70000000000002</v>
      </c>
      <c r="F27" s="3"/>
      <c r="G27" s="3">
        <f t="shared" si="0"/>
        <v>0</v>
      </c>
    </row>
    <row r="28" spans="1:7">
      <c r="A28" s="2" t="s">
        <v>63</v>
      </c>
      <c r="B28" s="2" t="s">
        <v>31</v>
      </c>
      <c r="C28" s="1" t="s">
        <v>117</v>
      </c>
      <c r="D28" s="2" t="s">
        <v>7</v>
      </c>
      <c r="E28" s="36">
        <f>E26</f>
        <v>855.80000000000007</v>
      </c>
      <c r="F28" s="3"/>
      <c r="G28" s="3">
        <f t="shared" si="0"/>
        <v>0</v>
      </c>
    </row>
    <row r="29" spans="1:7">
      <c r="A29" s="2" t="s">
        <v>64</v>
      </c>
      <c r="B29" s="2" t="s">
        <v>31</v>
      </c>
      <c r="C29" s="1" t="s">
        <v>129</v>
      </c>
      <c r="D29" s="2" t="s">
        <v>7</v>
      </c>
      <c r="E29" s="36">
        <f>E27</f>
        <v>161.70000000000002</v>
      </c>
      <c r="F29" s="3"/>
      <c r="G29" s="3">
        <f t="shared" si="0"/>
        <v>0</v>
      </c>
    </row>
    <row r="30" spans="1:7">
      <c r="A30" s="2" t="s">
        <v>65</v>
      </c>
      <c r="B30" s="2" t="s">
        <v>31</v>
      </c>
      <c r="C30" s="1" t="s">
        <v>118</v>
      </c>
      <c r="D30" s="2" t="s">
        <v>7</v>
      </c>
      <c r="E30" s="36">
        <f>3*1.1</f>
        <v>3.3000000000000003</v>
      </c>
      <c r="F30" s="3"/>
      <c r="G30" s="3">
        <f t="shared" si="0"/>
        <v>0</v>
      </c>
    </row>
    <row r="31" spans="1:7">
      <c r="A31" s="2" t="s">
        <v>66</v>
      </c>
      <c r="B31" s="2" t="s">
        <v>31</v>
      </c>
      <c r="C31" s="1" t="s">
        <v>120</v>
      </c>
      <c r="D31" s="2" t="s">
        <v>5</v>
      </c>
      <c r="E31" s="36">
        <f>156*1.1</f>
        <v>171.60000000000002</v>
      </c>
      <c r="F31" s="3"/>
      <c r="G31" s="3">
        <f t="shared" si="0"/>
        <v>0</v>
      </c>
    </row>
    <row r="32" spans="1:7">
      <c r="A32" s="2" t="s">
        <v>67</v>
      </c>
      <c r="B32" s="2" t="s">
        <v>31</v>
      </c>
      <c r="C32" s="1" t="s">
        <v>121</v>
      </c>
      <c r="D32" s="2" t="s">
        <v>5</v>
      </c>
      <c r="E32" s="36">
        <f>312*1.1</f>
        <v>343.20000000000005</v>
      </c>
      <c r="F32" s="3"/>
      <c r="G32" s="3">
        <f t="shared" si="0"/>
        <v>0</v>
      </c>
    </row>
    <row r="33" spans="1:7">
      <c r="A33" s="2" t="s">
        <v>68</v>
      </c>
      <c r="B33" s="2" t="s">
        <v>31</v>
      </c>
      <c r="C33" s="1" t="s">
        <v>122</v>
      </c>
      <c r="D33" s="2" t="s">
        <v>7</v>
      </c>
      <c r="E33" s="36">
        <f>170*1.1</f>
        <v>187.00000000000003</v>
      </c>
      <c r="F33" s="3"/>
      <c r="G33" s="3">
        <f t="shared" si="0"/>
        <v>0</v>
      </c>
    </row>
    <row r="34" spans="1:7">
      <c r="A34" s="2" t="s">
        <v>69</v>
      </c>
      <c r="B34" s="2" t="s">
        <v>31</v>
      </c>
      <c r="C34" s="1" t="s">
        <v>123</v>
      </c>
      <c r="D34" s="2" t="s">
        <v>7</v>
      </c>
      <c r="E34" s="36">
        <f>84*1.1</f>
        <v>92.4</v>
      </c>
      <c r="F34" s="3"/>
      <c r="G34" s="3">
        <f t="shared" si="0"/>
        <v>0</v>
      </c>
    </row>
    <row r="35" spans="1:7">
      <c r="A35" s="2" t="s">
        <v>70</v>
      </c>
      <c r="B35" s="2" t="s">
        <v>31</v>
      </c>
      <c r="C35" s="1" t="s">
        <v>124</v>
      </c>
      <c r="D35" s="2" t="s">
        <v>7</v>
      </c>
      <c r="E35" s="36">
        <f>E34</f>
        <v>92.4</v>
      </c>
      <c r="F35" s="3"/>
      <c r="G35" s="3">
        <f t="shared" si="0"/>
        <v>0</v>
      </c>
    </row>
    <row r="36" spans="1:7" ht="24">
      <c r="A36" s="2" t="s">
        <v>71</v>
      </c>
      <c r="B36" s="2" t="s">
        <v>31</v>
      </c>
      <c r="C36" s="1" t="s">
        <v>58</v>
      </c>
      <c r="D36" s="2" t="s">
        <v>7</v>
      </c>
      <c r="E36" s="36">
        <f>70*1.1</f>
        <v>77</v>
      </c>
      <c r="F36" s="3"/>
      <c r="G36" s="3">
        <f t="shared" si="0"/>
        <v>0</v>
      </c>
    </row>
    <row r="37" spans="1:7" ht="24">
      <c r="A37" s="2" t="s">
        <v>72</v>
      </c>
      <c r="B37" s="2" t="s">
        <v>31</v>
      </c>
      <c r="C37" s="1" t="s">
        <v>59</v>
      </c>
      <c r="D37" s="2" t="s">
        <v>7</v>
      </c>
      <c r="E37" s="36">
        <f>E36</f>
        <v>77</v>
      </c>
      <c r="F37" s="3"/>
      <c r="G37" s="3">
        <f t="shared" si="0"/>
        <v>0</v>
      </c>
    </row>
    <row r="38" spans="1:7">
      <c r="A38" s="2" t="s">
        <v>73</v>
      </c>
      <c r="B38" s="2" t="s">
        <v>31</v>
      </c>
      <c r="C38" s="1" t="s">
        <v>83</v>
      </c>
      <c r="D38" s="2" t="s">
        <v>51</v>
      </c>
      <c r="E38" s="36">
        <v>5</v>
      </c>
      <c r="F38" s="3"/>
      <c r="G38" s="3">
        <f t="shared" si="0"/>
        <v>0</v>
      </c>
    </row>
    <row r="39" spans="1:7">
      <c r="A39" s="2" t="s">
        <v>74</v>
      </c>
      <c r="B39" s="2" t="s">
        <v>31</v>
      </c>
      <c r="C39" s="1" t="s">
        <v>60</v>
      </c>
      <c r="D39" s="2" t="s">
        <v>51</v>
      </c>
      <c r="E39" s="36">
        <v>5</v>
      </c>
      <c r="F39" s="3"/>
      <c r="G39" s="3">
        <f t="shared" si="0"/>
        <v>0</v>
      </c>
    </row>
    <row r="40" spans="1:7">
      <c r="A40" s="2" t="s">
        <v>75</v>
      </c>
      <c r="B40" s="2" t="s">
        <v>31</v>
      </c>
      <c r="C40" s="1" t="s">
        <v>86</v>
      </c>
      <c r="D40" s="2" t="s">
        <v>51</v>
      </c>
      <c r="E40" s="36">
        <v>8</v>
      </c>
      <c r="F40" s="3"/>
      <c r="G40" s="3">
        <f t="shared" si="0"/>
        <v>0</v>
      </c>
    </row>
    <row r="41" spans="1:7">
      <c r="A41" s="2" t="s">
        <v>76</v>
      </c>
      <c r="B41" s="2" t="s">
        <v>31</v>
      </c>
      <c r="C41" s="1" t="s">
        <v>61</v>
      </c>
      <c r="D41" s="2" t="s">
        <v>51</v>
      </c>
      <c r="E41" s="36">
        <v>9</v>
      </c>
      <c r="F41" s="3"/>
      <c r="G41" s="3">
        <f t="shared" si="0"/>
        <v>0</v>
      </c>
    </row>
    <row r="42" spans="1:7" ht="24">
      <c r="A42" s="2" t="s">
        <v>77</v>
      </c>
      <c r="B42" s="2" t="s">
        <v>31</v>
      </c>
      <c r="C42" s="1" t="s">
        <v>125</v>
      </c>
      <c r="D42" s="2" t="s">
        <v>5</v>
      </c>
      <c r="E42" s="36">
        <f>4*9</f>
        <v>36</v>
      </c>
      <c r="F42" s="3"/>
      <c r="G42" s="3">
        <f t="shared" si="0"/>
        <v>0</v>
      </c>
    </row>
    <row r="43" spans="1:7">
      <c r="A43" s="2" t="s">
        <v>18</v>
      </c>
      <c r="B43" s="6" t="s">
        <v>38</v>
      </c>
      <c r="C43" s="77" t="s">
        <v>39</v>
      </c>
      <c r="D43" s="48"/>
      <c r="E43" s="48"/>
      <c r="F43" s="48"/>
      <c r="G43" s="49"/>
    </row>
    <row r="44" spans="1:7">
      <c r="A44" s="31" t="s">
        <v>95</v>
      </c>
      <c r="B44" s="2" t="s">
        <v>56</v>
      </c>
      <c r="C44" s="62" t="s">
        <v>57</v>
      </c>
      <c r="D44" s="62"/>
      <c r="E44" s="62"/>
      <c r="F44" s="62"/>
      <c r="G44" s="62"/>
    </row>
    <row r="45" spans="1:7">
      <c r="A45" s="11" t="s">
        <v>162</v>
      </c>
      <c r="B45" s="2" t="s">
        <v>31</v>
      </c>
      <c r="C45" s="12" t="s">
        <v>126</v>
      </c>
      <c r="D45" s="2" t="s">
        <v>7</v>
      </c>
      <c r="E45" s="38">
        <f>762*1.1</f>
        <v>838.2</v>
      </c>
      <c r="F45" s="26"/>
      <c r="G45" s="3">
        <f>ROUND(E45*F45,2)</f>
        <v>0</v>
      </c>
    </row>
    <row r="46" spans="1:7">
      <c r="A46" s="11" t="s">
        <v>163</v>
      </c>
      <c r="B46" s="2" t="s">
        <v>31</v>
      </c>
      <c r="C46" s="12" t="s">
        <v>130</v>
      </c>
      <c r="D46" s="2" t="s">
        <v>7</v>
      </c>
      <c r="E46" s="38">
        <f>E27</f>
        <v>161.70000000000002</v>
      </c>
      <c r="F46" s="26"/>
      <c r="G46" s="3">
        <f>ROUND(E46*F46,2)</f>
        <v>0</v>
      </c>
    </row>
    <row r="47" spans="1:7">
      <c r="A47" s="11" t="s">
        <v>164</v>
      </c>
      <c r="B47" s="2" t="s">
        <v>31</v>
      </c>
      <c r="C47" s="12" t="s">
        <v>128</v>
      </c>
      <c r="D47" s="2" t="s">
        <v>7</v>
      </c>
      <c r="E47" s="38">
        <f>316*1.1</f>
        <v>347.6</v>
      </c>
      <c r="F47" s="26"/>
      <c r="G47" s="3">
        <f>ROUND(E47*F47,2)</f>
        <v>0</v>
      </c>
    </row>
    <row r="48" spans="1:7">
      <c r="A48" s="11" t="s">
        <v>165</v>
      </c>
      <c r="B48" s="2" t="s">
        <v>31</v>
      </c>
      <c r="C48" s="12" t="s">
        <v>127</v>
      </c>
      <c r="D48" s="2" t="s">
        <v>7</v>
      </c>
      <c r="E48" s="38">
        <f>666*1.1</f>
        <v>732.6</v>
      </c>
      <c r="F48" s="26"/>
      <c r="G48" s="3">
        <f>ROUND(E48*F48,2)</f>
        <v>0</v>
      </c>
    </row>
    <row r="49" spans="1:7">
      <c r="A49" s="31" t="s">
        <v>96</v>
      </c>
      <c r="B49" s="2" t="s">
        <v>8</v>
      </c>
      <c r="C49" s="62" t="s">
        <v>4</v>
      </c>
      <c r="D49" s="62"/>
      <c r="E49" s="62"/>
      <c r="F49" s="62"/>
      <c r="G49" s="62"/>
    </row>
    <row r="50" spans="1:7" ht="24">
      <c r="A50" s="31" t="s">
        <v>147</v>
      </c>
      <c r="B50" s="2" t="s">
        <v>31</v>
      </c>
      <c r="C50" s="12" t="s">
        <v>157</v>
      </c>
      <c r="D50" s="2" t="s">
        <v>7</v>
      </c>
      <c r="E50" s="38">
        <f>E46</f>
        <v>161.70000000000002</v>
      </c>
      <c r="F50" s="3"/>
      <c r="G50" s="3">
        <f>ROUND(E50*F50,2)</f>
        <v>0</v>
      </c>
    </row>
    <row r="51" spans="1:7" s="28" customFormat="1">
      <c r="A51" s="31" t="s">
        <v>97</v>
      </c>
      <c r="B51" s="2" t="s">
        <v>40</v>
      </c>
      <c r="C51" s="61" t="s">
        <v>84</v>
      </c>
      <c r="D51" s="61"/>
      <c r="E51" s="61"/>
      <c r="F51" s="61"/>
      <c r="G51" s="61"/>
    </row>
    <row r="52" spans="1:7">
      <c r="A52" s="34" t="s">
        <v>148</v>
      </c>
      <c r="B52" s="33" t="s">
        <v>31</v>
      </c>
      <c r="C52" s="12" t="s">
        <v>160</v>
      </c>
      <c r="D52" s="35" t="s">
        <v>7</v>
      </c>
      <c r="E52" s="39">
        <f>E45</f>
        <v>838.2</v>
      </c>
      <c r="F52" s="72"/>
      <c r="G52" s="73">
        <f>ROUND(E52*F52,2)</f>
        <v>0</v>
      </c>
    </row>
    <row r="53" spans="1:7" ht="24">
      <c r="A53" s="11" t="s">
        <v>166</v>
      </c>
      <c r="B53" s="2" t="s">
        <v>31</v>
      </c>
      <c r="C53" s="12" t="s">
        <v>157</v>
      </c>
      <c r="D53" s="2" t="s">
        <v>7</v>
      </c>
      <c r="E53" s="38">
        <f>E46</f>
        <v>161.70000000000002</v>
      </c>
      <c r="F53" s="26"/>
      <c r="G53" s="3">
        <f>ROUND(E53*F53,2)</f>
        <v>0</v>
      </c>
    </row>
    <row r="54" spans="1:7">
      <c r="A54" s="11" t="s">
        <v>167</v>
      </c>
      <c r="B54" s="2" t="s">
        <v>31</v>
      </c>
      <c r="C54" s="12" t="s">
        <v>131</v>
      </c>
      <c r="D54" s="2" t="s">
        <v>7</v>
      </c>
      <c r="E54" s="38">
        <f>E47</f>
        <v>347.6</v>
      </c>
      <c r="F54" s="26"/>
      <c r="G54" s="3">
        <f>ROUND(E54*F54,2)</f>
        <v>0</v>
      </c>
    </row>
    <row r="55" spans="1:7">
      <c r="A55" s="11" t="s">
        <v>168</v>
      </c>
      <c r="B55" s="2" t="s">
        <v>31</v>
      </c>
      <c r="C55" s="12" t="s">
        <v>132</v>
      </c>
      <c r="D55" s="2" t="s">
        <v>7</v>
      </c>
      <c r="E55" s="38">
        <f>E48</f>
        <v>732.6</v>
      </c>
      <c r="F55" s="26"/>
      <c r="G55" s="3">
        <f>ROUND(E55*F55,2)</f>
        <v>0</v>
      </c>
    </row>
    <row r="56" spans="1:7">
      <c r="A56" s="31" t="s">
        <v>98</v>
      </c>
      <c r="B56" s="2" t="s">
        <v>17</v>
      </c>
      <c r="C56" s="71" t="s">
        <v>107</v>
      </c>
      <c r="D56" s="71"/>
      <c r="E56" s="71"/>
      <c r="F56" s="71"/>
      <c r="G56" s="71"/>
    </row>
    <row r="57" spans="1:7">
      <c r="A57" s="11" t="s">
        <v>149</v>
      </c>
      <c r="B57" s="2" t="s">
        <v>31</v>
      </c>
      <c r="C57" s="12" t="s">
        <v>133</v>
      </c>
      <c r="D57" s="2" t="s">
        <v>7</v>
      </c>
      <c r="E57" s="40">
        <f>E45</f>
        <v>838.2</v>
      </c>
      <c r="F57" s="26"/>
      <c r="G57" s="3">
        <f>ROUND(E57*F57,2)</f>
        <v>0</v>
      </c>
    </row>
    <row r="58" spans="1:7" ht="24">
      <c r="A58" s="31" t="s">
        <v>150</v>
      </c>
      <c r="B58" s="2" t="s">
        <v>31</v>
      </c>
      <c r="C58" s="12" t="s">
        <v>158</v>
      </c>
      <c r="D58" s="2" t="s">
        <v>7</v>
      </c>
      <c r="E58" s="36">
        <f>E46</f>
        <v>161.70000000000002</v>
      </c>
      <c r="F58" s="3"/>
      <c r="G58" s="3">
        <f>ROUND(E58*F58,2)</f>
        <v>0</v>
      </c>
    </row>
    <row r="59" spans="1:7">
      <c r="A59" s="31" t="s">
        <v>99</v>
      </c>
      <c r="B59" s="2" t="s">
        <v>41</v>
      </c>
      <c r="C59" s="61" t="s">
        <v>85</v>
      </c>
      <c r="D59" s="61"/>
      <c r="E59" s="61"/>
      <c r="F59" s="61"/>
      <c r="G59" s="61"/>
    </row>
    <row r="60" spans="1:7" ht="24">
      <c r="A60" s="31" t="s">
        <v>151</v>
      </c>
      <c r="B60" s="2" t="s">
        <v>31</v>
      </c>
      <c r="C60" s="12" t="s">
        <v>159</v>
      </c>
      <c r="D60" s="2" t="s">
        <v>7</v>
      </c>
      <c r="E60" s="36">
        <f>E46</f>
        <v>161.70000000000002</v>
      </c>
      <c r="F60" s="3"/>
      <c r="G60" s="3">
        <f>ROUND(E60*F60,2)</f>
        <v>0</v>
      </c>
    </row>
    <row r="61" spans="1:7">
      <c r="A61" s="31" t="s">
        <v>100</v>
      </c>
      <c r="B61" s="2" t="s">
        <v>78</v>
      </c>
      <c r="C61" s="61" t="s">
        <v>54</v>
      </c>
      <c r="D61" s="61"/>
      <c r="E61" s="61"/>
      <c r="F61" s="61"/>
      <c r="G61" s="61"/>
    </row>
    <row r="62" spans="1:7">
      <c r="A62" s="11" t="s">
        <v>52</v>
      </c>
      <c r="B62" s="2" t="s">
        <v>31</v>
      </c>
      <c r="C62" s="12" t="s">
        <v>134</v>
      </c>
      <c r="D62" s="2" t="s">
        <v>7</v>
      </c>
      <c r="E62" s="38">
        <f>E45</f>
        <v>838.2</v>
      </c>
      <c r="F62" s="26"/>
      <c r="G62" s="3">
        <f>ROUND(E62*F62,2)</f>
        <v>0</v>
      </c>
    </row>
    <row r="63" spans="1:7">
      <c r="A63" s="2"/>
      <c r="B63" s="6" t="s">
        <v>9</v>
      </c>
      <c r="C63" s="77" t="s">
        <v>10</v>
      </c>
      <c r="D63" s="48"/>
      <c r="E63" s="48"/>
      <c r="F63" s="48"/>
      <c r="G63" s="49"/>
    </row>
    <row r="64" spans="1:7" s="28" customFormat="1">
      <c r="A64" s="31" t="s">
        <v>101</v>
      </c>
      <c r="B64" s="2" t="s">
        <v>16</v>
      </c>
      <c r="C64" s="58" t="s">
        <v>42</v>
      </c>
      <c r="D64" s="59"/>
      <c r="E64" s="59"/>
      <c r="F64" s="59"/>
      <c r="G64" s="60"/>
    </row>
    <row r="65" spans="1:7">
      <c r="A65" s="33" t="s">
        <v>53</v>
      </c>
      <c r="B65" s="33" t="s">
        <v>31</v>
      </c>
      <c r="C65" s="12" t="s">
        <v>161</v>
      </c>
      <c r="D65" s="11" t="s">
        <v>7</v>
      </c>
      <c r="E65" s="39">
        <f>E45</f>
        <v>838.2</v>
      </c>
      <c r="F65" s="72"/>
      <c r="G65" s="73">
        <f>ROUND(E65*F65,2)</f>
        <v>0</v>
      </c>
    </row>
    <row r="66" spans="1:7">
      <c r="A66" s="31" t="s">
        <v>169</v>
      </c>
      <c r="B66" s="2" t="s">
        <v>31</v>
      </c>
      <c r="C66" s="12" t="s">
        <v>139</v>
      </c>
      <c r="D66" s="2" t="s">
        <v>7</v>
      </c>
      <c r="E66" s="38">
        <f>E47</f>
        <v>347.6</v>
      </c>
      <c r="F66" s="3"/>
      <c r="G66" s="3">
        <f>ROUND(E66*F66,2)</f>
        <v>0</v>
      </c>
    </row>
    <row r="67" spans="1:7">
      <c r="A67" s="31" t="s">
        <v>170</v>
      </c>
      <c r="B67" s="2" t="s">
        <v>31</v>
      </c>
      <c r="C67" s="12" t="s">
        <v>140</v>
      </c>
      <c r="D67" s="2" t="s">
        <v>7</v>
      </c>
      <c r="E67" s="38">
        <f>E48</f>
        <v>732.6</v>
      </c>
      <c r="F67" s="3"/>
      <c r="G67" s="3">
        <f>ROUND(E67*F67,2)</f>
        <v>0</v>
      </c>
    </row>
    <row r="68" spans="1:7">
      <c r="A68" s="31" t="s">
        <v>102</v>
      </c>
      <c r="B68" s="2" t="s">
        <v>11</v>
      </c>
      <c r="C68" s="58" t="s">
        <v>155</v>
      </c>
      <c r="D68" s="59"/>
      <c r="E68" s="59"/>
      <c r="F68" s="59"/>
      <c r="G68" s="60"/>
    </row>
    <row r="69" spans="1:7" ht="24">
      <c r="A69" s="31" t="s">
        <v>152</v>
      </c>
      <c r="B69" s="2" t="s">
        <v>31</v>
      </c>
      <c r="C69" s="12" t="s">
        <v>156</v>
      </c>
      <c r="D69" s="2" t="s">
        <v>7</v>
      </c>
      <c r="E69" s="36">
        <f>E46</f>
        <v>161.70000000000002</v>
      </c>
      <c r="F69" s="3"/>
      <c r="G69" s="3">
        <f>ROUND(E69*F69,2)</f>
        <v>0</v>
      </c>
    </row>
    <row r="70" spans="1:7">
      <c r="A70" s="2"/>
      <c r="B70" s="6" t="s">
        <v>12</v>
      </c>
      <c r="C70" s="50" t="s">
        <v>6</v>
      </c>
      <c r="D70" s="51"/>
      <c r="E70" s="51"/>
      <c r="F70" s="51"/>
      <c r="G70" s="52"/>
    </row>
    <row r="71" spans="1:7">
      <c r="A71" s="31" t="s">
        <v>103</v>
      </c>
      <c r="B71" s="2" t="s">
        <v>80</v>
      </c>
      <c r="C71" s="63" t="s">
        <v>137</v>
      </c>
      <c r="D71" s="63"/>
      <c r="E71" s="63"/>
      <c r="F71" s="63"/>
      <c r="G71" s="63"/>
    </row>
    <row r="72" spans="1:7">
      <c r="A72" s="31" t="s">
        <v>153</v>
      </c>
      <c r="B72" s="2" t="s">
        <v>31</v>
      </c>
      <c r="C72" s="10" t="s">
        <v>136</v>
      </c>
      <c r="D72" s="2" t="s">
        <v>7</v>
      </c>
      <c r="E72" s="36">
        <f>(172*2+234)*1.1</f>
        <v>635.80000000000007</v>
      </c>
      <c r="F72" s="3"/>
      <c r="G72" s="3">
        <f>ROUND(E72*F72,2)</f>
        <v>0</v>
      </c>
    </row>
    <row r="73" spans="1:7">
      <c r="A73" s="6"/>
      <c r="B73" s="6" t="s">
        <v>13</v>
      </c>
      <c r="C73" s="77" t="s">
        <v>14</v>
      </c>
      <c r="D73" s="48"/>
      <c r="E73" s="48"/>
      <c r="F73" s="48"/>
      <c r="G73" s="49"/>
    </row>
    <row r="74" spans="1:7">
      <c r="A74" s="13" t="s">
        <v>104</v>
      </c>
      <c r="B74" s="2" t="s">
        <v>15</v>
      </c>
      <c r="C74" s="57" t="s">
        <v>43</v>
      </c>
      <c r="D74" s="57"/>
      <c r="E74" s="57"/>
      <c r="F74" s="57"/>
      <c r="G74" s="57"/>
    </row>
    <row r="75" spans="1:7">
      <c r="A75" s="31" t="s">
        <v>104</v>
      </c>
      <c r="B75" s="8" t="s">
        <v>31</v>
      </c>
      <c r="C75" s="5" t="s">
        <v>142</v>
      </c>
      <c r="D75" s="2" t="s">
        <v>5</v>
      </c>
      <c r="E75" s="36">
        <f>466*1.1</f>
        <v>512.6</v>
      </c>
      <c r="F75" s="3"/>
      <c r="G75" s="3">
        <f>ROUND(E75*F75,2)</f>
        <v>0</v>
      </c>
    </row>
    <row r="76" spans="1:7">
      <c r="A76" s="31" t="s">
        <v>171</v>
      </c>
      <c r="B76" s="8" t="s">
        <v>31</v>
      </c>
      <c r="C76" s="5" t="s">
        <v>143</v>
      </c>
      <c r="D76" s="2" t="s">
        <v>5</v>
      </c>
      <c r="E76" s="36">
        <f>158*1.1</f>
        <v>173.8</v>
      </c>
      <c r="F76" s="3"/>
      <c r="G76" s="3">
        <f>ROUND(E76*F76,2)</f>
        <v>0</v>
      </c>
    </row>
    <row r="77" spans="1:7">
      <c r="A77" s="31" t="s">
        <v>172</v>
      </c>
      <c r="B77" s="2" t="s">
        <v>108</v>
      </c>
      <c r="C77" s="7" t="s">
        <v>81</v>
      </c>
      <c r="D77" s="2" t="s">
        <v>5</v>
      </c>
      <c r="E77" s="36">
        <f>280*1.1</f>
        <v>308</v>
      </c>
      <c r="F77" s="3"/>
      <c r="G77" s="3">
        <f>ROUND(E77*F77,2)</f>
        <v>0</v>
      </c>
    </row>
    <row r="78" spans="1:7">
      <c r="A78" s="31" t="s">
        <v>105</v>
      </c>
      <c r="B78" s="2" t="s">
        <v>109</v>
      </c>
      <c r="C78" s="62" t="s">
        <v>55</v>
      </c>
      <c r="D78" s="62"/>
      <c r="E78" s="62"/>
      <c r="F78" s="62"/>
      <c r="G78" s="62"/>
    </row>
    <row r="79" spans="1:7">
      <c r="A79" s="31" t="s">
        <v>173</v>
      </c>
      <c r="B79" s="2" t="s">
        <v>31</v>
      </c>
      <c r="C79" s="7" t="s">
        <v>138</v>
      </c>
      <c r="D79" s="2" t="s">
        <v>5</v>
      </c>
      <c r="E79" s="36">
        <f>153*2*1.1</f>
        <v>336.6</v>
      </c>
      <c r="F79" s="3"/>
      <c r="G79" s="3">
        <f>ROUND(E79*F79,2)</f>
        <v>0</v>
      </c>
    </row>
    <row r="80" spans="1:7">
      <c r="A80" s="2"/>
      <c r="B80" s="6" t="s">
        <v>44</v>
      </c>
      <c r="C80" s="77" t="s">
        <v>45</v>
      </c>
      <c r="D80" s="48"/>
      <c r="E80" s="48"/>
      <c r="F80" s="48"/>
      <c r="G80" s="49"/>
    </row>
    <row r="81" spans="1:7">
      <c r="A81" s="70" t="s">
        <v>106</v>
      </c>
      <c r="B81" s="70" t="s">
        <v>46</v>
      </c>
      <c r="C81" s="62" t="s">
        <v>47</v>
      </c>
      <c r="D81" s="62"/>
      <c r="E81" s="62"/>
      <c r="F81" s="62"/>
      <c r="G81" s="62"/>
    </row>
    <row r="82" spans="1:7">
      <c r="A82" s="70"/>
      <c r="B82" s="70"/>
      <c r="C82" s="27" t="s">
        <v>141</v>
      </c>
      <c r="D82" s="2" t="s">
        <v>7</v>
      </c>
      <c r="E82" s="36">
        <f>E72</f>
        <v>635.80000000000007</v>
      </c>
      <c r="F82" s="3"/>
      <c r="G82" s="3">
        <f>ROUND(E82*F82,2)</f>
        <v>0</v>
      </c>
    </row>
    <row r="83" spans="1:7" ht="26.25" customHeight="1">
      <c r="A83" s="67" t="s">
        <v>176</v>
      </c>
      <c r="B83" s="68"/>
      <c r="C83" s="68"/>
      <c r="D83" s="68"/>
      <c r="E83" s="68"/>
      <c r="F83" s="69"/>
      <c r="G83" s="78">
        <f>SUM(G7:G82)</f>
        <v>0</v>
      </c>
    </row>
    <row r="84" spans="1:7">
      <c r="A84" s="14"/>
      <c r="B84" s="14"/>
      <c r="C84" s="15"/>
      <c r="D84" s="16"/>
      <c r="E84" s="16"/>
      <c r="F84" s="17"/>
      <c r="G84" s="17"/>
    </row>
    <row r="85" spans="1:7">
      <c r="A85" s="14"/>
      <c r="B85" s="14"/>
      <c r="C85" s="15"/>
      <c r="D85" s="16"/>
      <c r="E85" s="16"/>
      <c r="F85" s="17"/>
      <c r="G85" s="17"/>
    </row>
    <row r="86" spans="1:7">
      <c r="A86" s="14"/>
      <c r="B86" s="14"/>
      <c r="C86" s="15"/>
      <c r="D86" s="16"/>
      <c r="E86" s="16"/>
      <c r="F86" s="17"/>
      <c r="G86" s="17"/>
    </row>
    <row r="87" spans="1:7">
      <c r="A87" s="18"/>
      <c r="D87" s="19"/>
      <c r="E87" s="29"/>
      <c r="F87" s="20"/>
    </row>
    <row r="88" spans="1:7">
      <c r="A88" s="21"/>
      <c r="D88" s="19"/>
      <c r="E88" s="29"/>
      <c r="F88" s="20"/>
    </row>
    <row r="89" spans="1:7">
      <c r="D89" s="19"/>
      <c r="E89" s="29"/>
      <c r="F89" s="20"/>
    </row>
    <row r="90" spans="1:7">
      <c r="D90" s="19"/>
      <c r="E90" s="29"/>
      <c r="F90" s="20"/>
    </row>
    <row r="91" spans="1:7">
      <c r="D91" s="19"/>
      <c r="E91" s="29"/>
      <c r="F91" s="20"/>
    </row>
    <row r="92" spans="1:7">
      <c r="D92" s="19"/>
      <c r="E92" s="29"/>
      <c r="F92" s="20"/>
    </row>
    <row r="93" spans="1:7">
      <c r="D93" s="19"/>
      <c r="E93" s="29"/>
      <c r="F93" s="20"/>
    </row>
    <row r="94" spans="1:7">
      <c r="D94" s="19"/>
      <c r="E94" s="29"/>
      <c r="F94" s="20"/>
    </row>
    <row r="95" spans="1:7">
      <c r="D95" s="19"/>
      <c r="E95" s="29"/>
      <c r="F95" s="20"/>
    </row>
    <row r="96" spans="1:7">
      <c r="D96" s="19"/>
      <c r="E96" s="29"/>
      <c r="F96" s="20"/>
    </row>
    <row r="97" spans="1:6">
      <c r="D97" s="19"/>
      <c r="E97" s="29"/>
      <c r="F97" s="20"/>
    </row>
    <row r="98" spans="1:6">
      <c r="D98" s="19"/>
      <c r="E98" s="29"/>
      <c r="F98" s="20"/>
    </row>
    <row r="99" spans="1:6">
      <c r="D99" s="19"/>
      <c r="E99" s="29"/>
      <c r="F99" s="20"/>
    </row>
    <row r="100" spans="1:6">
      <c r="D100" s="19"/>
      <c r="E100" s="29"/>
      <c r="F100" s="20"/>
    </row>
    <row r="101" spans="1:6">
      <c r="D101" s="19"/>
      <c r="E101" s="29"/>
      <c r="F101" s="20"/>
    </row>
    <row r="102" spans="1:6">
      <c r="D102" s="19"/>
      <c r="E102" s="29"/>
      <c r="F102" s="20"/>
    </row>
    <row r="103" spans="1:6">
      <c r="D103" s="19"/>
      <c r="E103" s="29"/>
      <c r="F103" s="20"/>
    </row>
    <row r="104" spans="1:6">
      <c r="D104" s="19"/>
      <c r="E104" s="29"/>
      <c r="F104" s="20"/>
    </row>
    <row r="105" spans="1:6">
      <c r="D105" s="19"/>
      <c r="E105" s="29"/>
      <c r="F105" s="20"/>
    </row>
    <row r="106" spans="1:6">
      <c r="D106" s="19"/>
      <c r="E106" s="29"/>
      <c r="F106" s="20"/>
    </row>
    <row r="107" spans="1:6">
      <c r="D107" s="19"/>
      <c r="E107" s="29"/>
      <c r="F107" s="20"/>
    </row>
    <row r="108" spans="1:6">
      <c r="D108" s="19"/>
      <c r="E108" s="29"/>
      <c r="F108" s="20"/>
    </row>
    <row r="109" spans="1:6">
      <c r="D109" s="19"/>
      <c r="E109" s="29"/>
      <c r="F109" s="20"/>
    </row>
    <row r="110" spans="1:6">
      <c r="A110" s="19"/>
      <c r="B110" s="19"/>
      <c r="C110" s="22"/>
      <c r="D110" s="19"/>
      <c r="E110" s="29"/>
      <c r="F110" s="20"/>
    </row>
    <row r="111" spans="1:6">
      <c r="A111" s="19"/>
      <c r="B111" s="19"/>
      <c r="C111" s="22"/>
      <c r="D111" s="19"/>
      <c r="E111" s="29"/>
      <c r="F111" s="20"/>
    </row>
    <row r="112" spans="1:6">
      <c r="A112" s="19"/>
      <c r="B112" s="19"/>
      <c r="C112" s="22"/>
      <c r="D112" s="19"/>
      <c r="E112" s="29"/>
      <c r="F112" s="20"/>
    </row>
    <row r="113" spans="1:6">
      <c r="A113" s="19"/>
      <c r="B113" s="19"/>
      <c r="C113" s="22"/>
      <c r="D113" s="19"/>
      <c r="E113" s="29"/>
      <c r="F113" s="20"/>
    </row>
    <row r="114" spans="1:6">
      <c r="A114" s="19"/>
      <c r="B114" s="19"/>
      <c r="C114" s="22"/>
      <c r="D114" s="19"/>
      <c r="E114" s="29"/>
      <c r="F114" s="20"/>
    </row>
    <row r="115" spans="1:6">
      <c r="A115" s="19"/>
      <c r="B115" s="19"/>
      <c r="C115" s="22"/>
      <c r="D115" s="19"/>
      <c r="E115" s="29"/>
      <c r="F115" s="20"/>
    </row>
    <row r="116" spans="1:6">
      <c r="A116" s="19"/>
      <c r="B116" s="19"/>
      <c r="C116" s="22"/>
      <c r="D116" s="19"/>
      <c r="E116" s="29"/>
      <c r="F116" s="20"/>
    </row>
    <row r="117" spans="1:6">
      <c r="A117" s="19"/>
      <c r="B117" s="19"/>
      <c r="C117" s="22"/>
      <c r="D117" s="19"/>
      <c r="E117" s="29"/>
      <c r="F117" s="20"/>
    </row>
    <row r="118" spans="1:6">
      <c r="A118" s="19"/>
      <c r="B118" s="19"/>
      <c r="C118" s="22"/>
      <c r="D118" s="19"/>
      <c r="E118" s="29"/>
      <c r="F118" s="20"/>
    </row>
    <row r="119" spans="1:6">
      <c r="A119" s="19"/>
      <c r="B119" s="19"/>
      <c r="C119" s="22"/>
      <c r="D119" s="19"/>
      <c r="E119" s="29"/>
      <c r="F119" s="20"/>
    </row>
    <row r="120" spans="1:6">
      <c r="A120" s="19"/>
      <c r="B120" s="19"/>
      <c r="C120" s="22"/>
      <c r="D120" s="19"/>
      <c r="E120" s="29"/>
      <c r="F120" s="20"/>
    </row>
    <row r="121" spans="1:6">
      <c r="A121" s="19"/>
      <c r="B121" s="19"/>
      <c r="C121" s="22"/>
      <c r="D121" s="19"/>
      <c r="E121" s="29"/>
      <c r="F121" s="20"/>
    </row>
    <row r="122" spans="1:6">
      <c r="A122" s="19"/>
      <c r="B122" s="19"/>
      <c r="C122" s="22"/>
      <c r="D122" s="19"/>
      <c r="E122" s="29"/>
      <c r="F122" s="20"/>
    </row>
    <row r="123" spans="1:6">
      <c r="A123" s="19"/>
      <c r="B123" s="19"/>
      <c r="C123" s="22"/>
      <c r="D123" s="19"/>
      <c r="E123" s="29"/>
      <c r="F123" s="20"/>
    </row>
    <row r="124" spans="1:6">
      <c r="A124" s="19"/>
      <c r="B124" s="19"/>
      <c r="C124" s="22"/>
      <c r="D124" s="19"/>
      <c r="E124" s="29"/>
      <c r="F124" s="20"/>
    </row>
    <row r="125" spans="1:6">
      <c r="A125" s="19"/>
      <c r="B125" s="19"/>
      <c r="C125" s="22"/>
      <c r="D125" s="19"/>
      <c r="E125" s="29"/>
      <c r="F125" s="20"/>
    </row>
    <row r="126" spans="1:6">
      <c r="A126" s="19"/>
      <c r="B126" s="19"/>
      <c r="C126" s="22"/>
      <c r="D126" s="19"/>
      <c r="E126" s="29"/>
      <c r="F126" s="20"/>
    </row>
    <row r="127" spans="1:6">
      <c r="A127" s="19"/>
      <c r="B127" s="19"/>
      <c r="C127" s="22"/>
      <c r="D127" s="19"/>
      <c r="E127" s="29"/>
      <c r="F127" s="20"/>
    </row>
    <row r="128" spans="1:6">
      <c r="A128" s="19"/>
      <c r="B128" s="19"/>
      <c r="C128" s="22"/>
      <c r="D128" s="19"/>
      <c r="E128" s="29"/>
      <c r="F128" s="20"/>
    </row>
    <row r="129" spans="1:6">
      <c r="A129" s="19"/>
      <c r="B129" s="19"/>
      <c r="C129" s="22"/>
      <c r="D129" s="19"/>
      <c r="E129" s="29"/>
      <c r="F129" s="20"/>
    </row>
    <row r="130" spans="1:6">
      <c r="A130" s="19"/>
      <c r="B130" s="19"/>
      <c r="C130" s="22"/>
      <c r="D130" s="19"/>
      <c r="E130" s="29"/>
      <c r="F130" s="20"/>
    </row>
    <row r="131" spans="1:6">
      <c r="A131" s="19"/>
      <c r="B131" s="19"/>
      <c r="C131" s="22"/>
      <c r="D131" s="19"/>
      <c r="E131" s="29"/>
      <c r="F131" s="20"/>
    </row>
    <row r="132" spans="1:6">
      <c r="A132" s="19"/>
      <c r="B132" s="19"/>
      <c r="C132" s="22"/>
      <c r="D132" s="19"/>
      <c r="E132" s="29"/>
      <c r="F132" s="20"/>
    </row>
    <row r="133" spans="1:6">
      <c r="A133" s="19"/>
      <c r="B133" s="19"/>
      <c r="C133" s="22"/>
      <c r="D133" s="19"/>
      <c r="E133" s="29"/>
      <c r="F133" s="20"/>
    </row>
  </sheetData>
  <mergeCells count="41">
    <mergeCell ref="A83:F83"/>
    <mergeCell ref="A81:A82"/>
    <mergeCell ref="B81:B82"/>
    <mergeCell ref="C49:G49"/>
    <mergeCell ref="C78:G78"/>
    <mergeCell ref="C80:G80"/>
    <mergeCell ref="C81:G81"/>
    <mergeCell ref="C71:G71"/>
    <mergeCell ref="C56:G56"/>
    <mergeCell ref="C59:G59"/>
    <mergeCell ref="C61:G61"/>
    <mergeCell ref="C64:G64"/>
    <mergeCell ref="C70:G70"/>
    <mergeCell ref="C63:G63"/>
    <mergeCell ref="C73:G73"/>
    <mergeCell ref="A4:A5"/>
    <mergeCell ref="C74:G74"/>
    <mergeCell ref="C68:G68"/>
    <mergeCell ref="C51:G51"/>
    <mergeCell ref="C44:G44"/>
    <mergeCell ref="C43:G43"/>
    <mergeCell ref="C17:G17"/>
    <mergeCell ref="C23:G23"/>
    <mergeCell ref="C25:G25"/>
    <mergeCell ref="A11:F11"/>
    <mergeCell ref="A2:G2"/>
    <mergeCell ref="A3:G3"/>
    <mergeCell ref="A1:G1"/>
    <mergeCell ref="C14:G14"/>
    <mergeCell ref="F4:F5"/>
    <mergeCell ref="B4:B5"/>
    <mergeCell ref="C4:C5"/>
    <mergeCell ref="D4:E4"/>
    <mergeCell ref="A12:A13"/>
    <mergeCell ref="B12:B13"/>
    <mergeCell ref="C12:C13"/>
    <mergeCell ref="F12:F13"/>
    <mergeCell ref="G4:G5"/>
    <mergeCell ref="C6:G6"/>
    <mergeCell ref="G12:G13"/>
    <mergeCell ref="D12:E12"/>
  </mergeCells>
  <phoneticPr fontId="2" type="noConversion"/>
  <pageMargins left="1.0236220472440944" right="0.39370078740157483" top="0.98425196850393704" bottom="0.98425196850393704" header="0.51181102362204722" footer="0.51181102362204722"/>
  <pageSetup paperSize="9" scale="76" firstPageNumber="0" fitToHeight="0" orientation="portrait" cellComments="asDisplayed" r:id="rId1"/>
  <headerFooter alignWithMargins="0">
    <oddHeader xml:space="preserve">&amp;R </oddHeader>
    <oddFooter>&amp;Rstr. &amp;P</oddFooter>
  </headerFooter>
  <rowBreaks count="1" manualBreakCount="1">
    <brk id="8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Drogi</vt:lpstr>
      <vt:lpstr>Drogi!b</vt:lpstr>
      <vt:lpstr>Drogi!Obszar_wydruku</vt:lpstr>
      <vt:lpstr>Drogi!Tytuły_wydruku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PRACOWNIA GEOTEKSTYLIÓW</dc:creator>
  <cp:lastModifiedBy>kamu</cp:lastModifiedBy>
  <cp:revision>1</cp:revision>
  <cp:lastPrinted>2016-01-28T13:32:17Z</cp:lastPrinted>
  <dcterms:created xsi:type="dcterms:W3CDTF">1997-11-10T12:10:02Z</dcterms:created>
  <dcterms:modified xsi:type="dcterms:W3CDTF">2016-01-28T13:47:39Z</dcterms:modified>
</cp:coreProperties>
</file>