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2115" windowWidth="12120" windowHeight="3270" tabRatio="864" activeTab="3"/>
  </bookViews>
  <sheets>
    <sheet name="Strona tytułowa" sheetId="1" r:id="rId1"/>
    <sheet name="Przedmiar-drogowy" sheetId="2" r:id="rId2"/>
    <sheet name="Przedmiar-sanitarny" sheetId="3" r:id="rId3"/>
    <sheet name="Przedmiar-elektryczny" sheetId="4" r:id="rId4"/>
    <sheet name="Przedmiar-Zieleń " sheetId="5" r:id="rId5"/>
  </sheets>
  <externalReferences>
    <externalReference r:id="rId8"/>
    <externalReference r:id="rId9"/>
    <externalReference r:id="rId10"/>
    <externalReference r:id="rId11"/>
  </externalReferences>
  <definedNames>
    <definedName name="dane" localSheetId="3">#REF!</definedName>
    <definedName name="dane" localSheetId="2">#REF!</definedName>
    <definedName name="dane">#REF!</definedName>
    <definedName name="gr" localSheetId="2">'[4]Konwersja'!$K$10</definedName>
    <definedName name="gr">'[2]Konwersja'!$K$10</definedName>
    <definedName name="kurs">4.2735</definedName>
    <definedName name="_xlnm.Print_Area" localSheetId="1">'Przedmiar-drogowy'!$A$1:$H$66</definedName>
    <definedName name="_xlnm.Print_Area" localSheetId="3">'Przedmiar-elektryczny'!$A$1:$H$45</definedName>
    <definedName name="_xlnm.Print_Area" localSheetId="2">'Przedmiar-sanitarny'!$A$1:$H$71</definedName>
    <definedName name="_xlnm.Print_Area" localSheetId="4">'Przedmiar-Zieleń '!$A$1:$H$27</definedName>
    <definedName name="_xlnm.Print_Area" localSheetId="0">'Strona tytułowa'!$A$1:$C$27</definedName>
    <definedName name="_xlnm.Print_Titles" localSheetId="1">'Przedmiar-drogowy'!$7:$9</definedName>
    <definedName name="zł" localSheetId="2">'[4]Konwersja'!$K$8</definedName>
    <definedName name="zł">'[2]Konwersja'!$K$8</definedName>
  </definedNames>
  <calcPr fullCalcOnLoad="1" fullPrecision="0"/>
</workbook>
</file>

<file path=xl/sharedStrings.xml><?xml version="1.0" encoding="utf-8"?>
<sst xmlns="http://schemas.openxmlformats.org/spreadsheetml/2006/main" count="533" uniqueCount="286">
  <si>
    <t>D.08.00.00</t>
  </si>
  <si>
    <t>D.08.02.02</t>
  </si>
  <si>
    <t>D.08.03.01</t>
  </si>
  <si>
    <t>Lp.</t>
  </si>
  <si>
    <t>Jednostka</t>
  </si>
  <si>
    <t>Nazwa</t>
  </si>
  <si>
    <t>Ilość</t>
  </si>
  <si>
    <t>szt.</t>
  </si>
  <si>
    <t>ROBOTY PRZYGOTOWAWCZE</t>
  </si>
  <si>
    <t>m</t>
  </si>
  <si>
    <t>Wykonanie nasypów</t>
  </si>
  <si>
    <t>PODBUDOWY</t>
  </si>
  <si>
    <t>Nazwa i opis pozycji</t>
  </si>
  <si>
    <t>ROBOTY WYKOŃCZENIOWE</t>
  </si>
  <si>
    <t>ELEMENTY ULIC</t>
  </si>
  <si>
    <t>*</t>
  </si>
  <si>
    <t>ROBOTY ZIEMNE</t>
  </si>
  <si>
    <t>PRZYGOTOWANIE TERENU POD BUDOWĘ</t>
  </si>
  <si>
    <t>ROBOTY BUDOWLANE</t>
  </si>
  <si>
    <t>km</t>
  </si>
  <si>
    <t>Wykonanie wykopów w gruntach I - V kat.</t>
  </si>
  <si>
    <t>Podbudowa z kruszywa łamanego stabilizowanego mechanicznie</t>
  </si>
  <si>
    <t>D.01.00.00</t>
  </si>
  <si>
    <t>D.01.01.01</t>
  </si>
  <si>
    <t>D.01.02.04</t>
  </si>
  <si>
    <t>D.02.00.00.</t>
  </si>
  <si>
    <t>D.02.01.01</t>
  </si>
  <si>
    <t>D.02.03.01</t>
  </si>
  <si>
    <t>D.04.00.00</t>
  </si>
  <si>
    <t>D.04.04.02</t>
  </si>
  <si>
    <t>D.06.00.00</t>
  </si>
  <si>
    <t>D.06.01.01</t>
  </si>
  <si>
    <t>- profilowanie i zagęszczanie podłoża pod warstwy konstrukcyjne</t>
  </si>
  <si>
    <t>Kod pozycji</t>
  </si>
  <si>
    <t>Numer SST</t>
  </si>
  <si>
    <t>Cena jedn.</t>
  </si>
  <si>
    <t>Wartość</t>
  </si>
  <si>
    <t>4</t>
  </si>
  <si>
    <t>D.04.01.01.</t>
  </si>
  <si>
    <t>Koryto wraz z profilowaniem i zagęszczaniem podłoża</t>
  </si>
  <si>
    <t>D.08.01.01.</t>
  </si>
  <si>
    <t>RAZEM CENA OFERTOWA NETTO</t>
  </si>
  <si>
    <t>GG.00.12.01</t>
  </si>
  <si>
    <t>Pomiar powykonawczy zrealizowanych obiektów drogowych</t>
  </si>
  <si>
    <t xml:space="preserve">Rozbiórki elementów dróg </t>
  </si>
  <si>
    <t>Odtworzenie trasy i punktów wysokościowych w terenie równinnym</t>
  </si>
  <si>
    <t>D.04.05.01</t>
  </si>
  <si>
    <t>D.07.00.00</t>
  </si>
  <si>
    <t>URZĄDZENIA BEZPIECZEŃSTWA RUCHU</t>
  </si>
  <si>
    <t>D.07.02.01</t>
  </si>
  <si>
    <t>Oznakowanie pionowe</t>
  </si>
  <si>
    <t>DM.00.00.00</t>
  </si>
  <si>
    <t>DZIAŁ OGÓLNY</t>
  </si>
  <si>
    <t>WYMAGANIA OGÓLNE</t>
  </si>
  <si>
    <t>- demontaż znaków</t>
  </si>
  <si>
    <t>- demontaż słupków do znaków</t>
  </si>
  <si>
    <r>
      <t>m</t>
    </r>
    <r>
      <rPr>
        <vertAlign val="superscript"/>
        <sz val="10"/>
        <rFont val="Arial Narrow"/>
        <family val="2"/>
      </rPr>
      <t>2</t>
    </r>
  </si>
  <si>
    <t>D.05.03.23</t>
  </si>
  <si>
    <t>Nawierzchnia z betonowej kostki brukowej</t>
  </si>
  <si>
    <t>Umocnienie powierzchniowe skarp rowów i ścieków</t>
  </si>
  <si>
    <t xml:space="preserve">- słupki </t>
  </si>
  <si>
    <t>Krawężniki betonowe</t>
  </si>
  <si>
    <t>Chodniki z brukowej kostki betonowej</t>
  </si>
  <si>
    <t>Betonowe obrzeża chodnikowe</t>
  </si>
  <si>
    <t>D.01.02.03</t>
  </si>
  <si>
    <t>Rozebranie obiektów budowlanych i inżynierskich</t>
  </si>
  <si>
    <t>Podbudowa z gruntu stabilizowanego cementem</t>
  </si>
  <si>
    <t>- ustawienie obrzeży betonowych 30x8x100 cm na podsypce cementowo-piaskowej gr. 5cm</t>
  </si>
  <si>
    <t>-zakres objęty dokumentacją projektową</t>
  </si>
  <si>
    <t>- ustawienie krawężników betonowych 30x20x100 wraz z wykonaniem ławy betonowej z oporem z betonu B-15</t>
  </si>
  <si>
    <t>- ustawienie krawężników betonowych najazdowych 22x20x100 wraz z wykonaniem ławy betonowej z oporem z betonu B-15</t>
  </si>
  <si>
    <r>
      <t>m</t>
    </r>
    <r>
      <rPr>
        <vertAlign val="superscript"/>
        <sz val="10"/>
        <rFont val="Arial Narrow"/>
        <family val="2"/>
      </rPr>
      <t>3</t>
    </r>
  </si>
  <si>
    <t>- humusowanie z obsianiem skarp przy grubości humusu gr. 10 cm</t>
  </si>
  <si>
    <t xml:space="preserve">- wykonanie wykopów  wraz z wywiezieniem urobku </t>
  </si>
  <si>
    <t>- wykonanie nasypów  z przywiezieniem materiału</t>
  </si>
  <si>
    <t>-wykonanie nawierzchni z kostki brukowej betonowej szarej typu starobruk na podsypce cementowo - piaskowej, grubość kostki 8 cm - jezdnie i parkingi</t>
  </si>
  <si>
    <t>- wykonanie chodników z kostki betonowej kolorowej typu starobruk gr. 8 cm na podsypce cementowo-piaskowej gr. 3 cm</t>
  </si>
  <si>
    <t xml:space="preserve">- znaki ostrzegawcze, średnie z folii typ 1 (A) </t>
  </si>
  <si>
    <t>- znaki informacyjne D, średnie z folii typ 1</t>
  </si>
  <si>
    <t>-podbudowa z KŁSM, gr. 10cm</t>
  </si>
  <si>
    <t>-podbudowa z KŁSM, gr. 25cm</t>
  </si>
  <si>
    <t xml:space="preserve">-podbudowa z kruszywa stabilizowanego cementem o wytrzym Rm=2.5 MPa gr. 10 cm </t>
  </si>
  <si>
    <t xml:space="preserve">- podbudowa z kruszywa stabilizowanego cementem o wytrzym Rm=2.5 MPa gr. 25 cm </t>
  </si>
  <si>
    <t>data</t>
  </si>
  <si>
    <t>.................</t>
  </si>
  <si>
    <t>podpis upełnomocnionego Przedstawiciela</t>
  </si>
  <si>
    <t>-rozebranie nawierzchni o średniej grubości 25cm wraz z obramowaniem</t>
  </si>
  <si>
    <t xml:space="preserve">szt. </t>
  </si>
  <si>
    <t>- rozebranie metalowych i betonowych słupków (elementów ogrodzenia)</t>
  </si>
  <si>
    <t>45111000-5</t>
  </si>
  <si>
    <t>45111000-8</t>
  </si>
  <si>
    <t>45233000-9</t>
  </si>
  <si>
    <t>45112700-2</t>
  </si>
  <si>
    <t>- przestawienie konstrukcji metalowych na ławie 50x30x30 z betonu C20/25</t>
  </si>
  <si>
    <t>Branża elektryczna</t>
  </si>
  <si>
    <t>Przebudowa kolizji energetycznych</t>
  </si>
  <si>
    <t>45231400-9</t>
  </si>
  <si>
    <t>ST1E</t>
  </si>
  <si>
    <t>Przebudowa linii kablowych n.n.0,4kV</t>
  </si>
  <si>
    <t>Ustalenie przebiegu trasy kabla o długości do 500m</t>
  </si>
  <si>
    <t>odcinek</t>
  </si>
  <si>
    <t>Ręczne kopanie rowów dla kabli, szerokość dna do 0.4·m, kategoria gruntu III, głębokość rowu do 0.8·m. odkopanie:135m, nowy wykop:123-25,5=97,5m  Wykop 0,8x0,4:135+97,5=232,5m</t>
  </si>
  <si>
    <t>Ręczne kopanie rowów dla kabli, szerokość dna do 0.4·m, kategoria gruntu III, głębokość rowu do 1.2·m, 10,5+8,5+6,5=25,5m</t>
  </si>
  <si>
    <t>Ręczne zasypywanie rowów do kabli, szerokość dna wykopu do 0.4·m, kategoria gruntu III, głębokość rowu do 0.8·m</t>
  </si>
  <si>
    <t>Ręczne zasypywanie rowów do kabli, szerokość dna wykopu do 0.4·m, kategoria gruntu III, głębokość rowu do 0.6·m 123-25,5=97,5m</t>
  </si>
  <si>
    <t>Nasypanie warstwy piasku 0,1m na dnie rowu kablowego, o szerokości do 0.4·m. (25,5+97,5)x2=246m</t>
  </si>
  <si>
    <t>Przełożenie kabli YAKY4x120 do nowego wykopu. 135x1,03=139m</t>
  </si>
  <si>
    <t>Montaż rur dwudzielnych A 110 PS na przekładanych kablach. 10,5+8,5+1,5+1,5+1,5+6,5=30m</t>
  </si>
  <si>
    <t>Pomiar linii kablowej nn o ilości żył do 4</t>
  </si>
  <si>
    <t>Obsługa geodezyjna</t>
  </si>
  <si>
    <t xml:space="preserve">kpl    </t>
  </si>
  <si>
    <t>Przebudowa linii kablowej oświetleniowej</t>
  </si>
  <si>
    <t>Ręczne kopanie rowów dla kabli, szerokość dna do 0.4·m, kategoria gruntu III, głębokość rowu do 0.8·m. odkopanie:35m, nowy wykop:31-8=23m, Wykop 0,8x0,4:35+23=58m</t>
  </si>
  <si>
    <t>Ręczne kopanie rowów dla kabli, szerokość dna do 0.4·m, kategoria gruntu III, głębokość rowu do 1.2·m</t>
  </si>
  <si>
    <t>Ręczne zasypywanie rowów do kabli, szerokość dna wykopu do 0.4·m, kategoria gruntu III, głębokość rowu do 0.6·m</t>
  </si>
  <si>
    <t>Ręczne zasypywanie rowów do kabli, szerokość dna wykopu do 0.4·m, kategoria gruntu III, głębokość rowu do 1.0·m</t>
  </si>
  <si>
    <t>Nasypanie warstwy piasku 0,1m na dnie rowu kablowego, o szerokości do 0.4·m. (23+8)x2=62m</t>
  </si>
  <si>
    <t>Przełożenie kabla YAKY4x35 do nowego wykopu. 35x1,03=36m</t>
  </si>
  <si>
    <t>Montaż rur dwudzielnych A 83 PS na przekładanym kablu.</t>
  </si>
  <si>
    <t>Przebudowa przyłącza napowietrznego n.n.0,4kV</t>
  </si>
  <si>
    <t>Wykopy ręczne dla słupów elektroenergetycznych linii napowietrznych niskiego napięcia, wykopy o głębokości do 2.0·m, kategoria gruntu III, wraz z ręcznym zasypaniem. 2x1,5m3</t>
  </si>
  <si>
    <t>m3</t>
  </si>
  <si>
    <t>Demontaż słupa pojedynczego P-9, żurawiem samochodowym.</t>
  </si>
  <si>
    <t>szt</t>
  </si>
  <si>
    <t>Montaż i stawianie słupa pojedynczego P-9, żurawiem samochodowym.</t>
  </si>
  <si>
    <t>Jednostronny demontaż i ponowny montaż przyłącza AsXSn4x16</t>
  </si>
  <si>
    <t>RAZEM CENA NETTO</t>
  </si>
  <si>
    <t>……………………</t>
  </si>
  <si>
    <t>……………………………………………………</t>
  </si>
  <si>
    <t>Branża sanitarna</t>
  </si>
  <si>
    <t>45111200-0</t>
  </si>
  <si>
    <t>D-02.00.00</t>
  </si>
  <si>
    <t>Roboty zimne - kanalizacja deszczowa</t>
  </si>
  <si>
    <t>1.1</t>
  </si>
  <si>
    <t>Cięcie nawierzchni z mas mineralno-asfaltowych na głębokość 5 cm - mechanicznie</t>
  </si>
  <si>
    <t>1.2</t>
  </si>
  <si>
    <t>Cięcie nawierzchni z mas mineralno-asfaltowych (następny 1 cm głębokości) - mechanicznie</t>
  </si>
  <si>
    <t>1.3</t>
  </si>
  <si>
    <t>Mechaniczne rozebranie nawierzchni z mieszanek mineralno-bitumicznych o grub. 3 cm</t>
  </si>
  <si>
    <t>m2</t>
  </si>
  <si>
    <t>1.4</t>
  </si>
  <si>
    <t>Mechaniczne rozebranie nawierzchni z mieszanek mineralno-bitumicznych - dalszy 1 cm grub.</t>
  </si>
  <si>
    <t>1.5</t>
  </si>
  <si>
    <t>Mechaniczne rozebranie podbudowy z kruszywa kamiennego o grub. 15 cm</t>
  </si>
  <si>
    <t>1.6</t>
  </si>
  <si>
    <t>Podbudowa z kruszywa łamanego - warstwa dolna o grub.po zagęszcz. 15 cm</t>
  </si>
  <si>
    <t>1.7</t>
  </si>
  <si>
    <t>Nawierzchnia z mieszanek mineralno-bitumicznych grysowych - warstwa wiążąca asfaltowa - grub.po zagęszcz. 4 cm</t>
  </si>
  <si>
    <t>1.8</t>
  </si>
  <si>
    <t>Nawierzchnia z mieszanek mineralno-bitumicznych grysowych - warstwa ścieralna asfaltowa - grub.po zagęszcz. 3 cm</t>
  </si>
  <si>
    <t>1.9</t>
  </si>
  <si>
    <t>Wykopy liniowe szer. 0.8-1.5 m pod fundamenty, rurociągi, kolektory w gruntach suchych z wydobyciem urobku łopatą lub wyciągiem ręcznymkat. III-IV; głębokość do 1.5 m</t>
  </si>
  <si>
    <t>1.10</t>
  </si>
  <si>
    <t>Pełne umocnienie pionowych ścian wykopów liniowych o szer. do 1 m i głęb. do 3 m balami drewnianymi w gruntach suchych kat. III-IV z rozbiórką</t>
  </si>
  <si>
    <t>1.11</t>
  </si>
  <si>
    <t>Podłoża pod kanały i obiekty z materiałów sypkich o grub. 25 cm</t>
  </si>
  <si>
    <t>1.12</t>
  </si>
  <si>
    <t>Obsypka rurociągu kruszywem dowiezionym</t>
  </si>
  <si>
    <t>1.13</t>
  </si>
  <si>
    <t>Zagęszczenie nasypów ubijakami mechanicznymi; grunty sypkie kat. I-III</t>
  </si>
  <si>
    <t>1.14</t>
  </si>
  <si>
    <t>Roboty ziemne wyk. koparkami chwytakowymi 0.25 m3 w ziemi kat.I-III uprzednio zmagazynowanej w hałdach z transportem urobku samochodami samowyładowczymi</t>
  </si>
  <si>
    <t>SUMA CZĘŚCIOWA</t>
  </si>
  <si>
    <t>45232111-6</t>
  </si>
  <si>
    <t>D-03.02.01</t>
  </si>
  <si>
    <t>Roboty montażowe - kanalizacja deszczowa</t>
  </si>
  <si>
    <t>Demontaż studni rewizyjnych z kregów betonowych o śr. 1200 mm w gotowym wykopie o głęb. 3 m</t>
  </si>
  <si>
    <t>kpl.</t>
  </si>
  <si>
    <t>Demontaż studzienek ściekowych ulicznych betonowych o śr. 500 mm bez osadnika i bez syfonu</t>
  </si>
  <si>
    <t>Demontaż rurociągu betonowego kielichowego o śr.nom. 200 mm uszczelnionego zaprawą cementową</t>
  </si>
  <si>
    <t>Demontaż rurociągu kamionkowego kielichowego o śr.nom. 200 mm uszczelnionego cementem</t>
  </si>
  <si>
    <t>Kanały z rur PP SN8 łączonych na wcisk o śr. zewn. 300 mm</t>
  </si>
  <si>
    <t>Kanały z rur PP SN10 łączonych na wcisk o śr. zewn. 150 mm</t>
  </si>
  <si>
    <t>Kanały z rur PP SN10 łączonych na wcisk o śr. zewn. 200 mm</t>
  </si>
  <si>
    <t>Kanały z rur PP SN10 łączonych na wcisk o śr. zewn. 300 mm</t>
  </si>
  <si>
    <t>Kanały z rur PP SN10 łączonych na wcisk o śr. zewn. 400 mm</t>
  </si>
  <si>
    <t>Kanały z rur PP SN10 łączonych na wcisk o śr. zewn. 500 mm</t>
  </si>
  <si>
    <t>Studnie rewizyjne z kręgów betonowych o śr. 1200 mm w gotowym wykopie o głębok. 3m</t>
  </si>
  <si>
    <t>stud.</t>
  </si>
  <si>
    <t>Studnie rewizyjne z kręgów betonowych o śr. 1200 mm w gotowym wykopie za każde 0.5 m różnicy głęb.</t>
  </si>
  <si>
    <t>[0.5 m] stud.</t>
  </si>
  <si>
    <t>Studnie rewizyjne z kręgów betonowych o śr. 1200 mm - odstojniki szlamu i substancji ropopochodnych</t>
  </si>
  <si>
    <t>Studzienki ściekowe uliczne betonowe o śr.500 mm z osadnikiem bez syfonu</t>
  </si>
  <si>
    <t>2.15</t>
  </si>
  <si>
    <t>Przejście przez ściany komór za pomocą tulei typu PS Dn=150mm</t>
  </si>
  <si>
    <t>2.16</t>
  </si>
  <si>
    <t>Przejście przez ściany komór za pomocą tulei typu PS Dn=200mm</t>
  </si>
  <si>
    <t>2.17</t>
  </si>
  <si>
    <t>Przejście przez ściany komór za pomocą tulei typu PS Dn=300mm</t>
  </si>
  <si>
    <t>2.18</t>
  </si>
  <si>
    <t>Przejście przez ściany komór za pomocą tulei typu PS Dn=400mm</t>
  </si>
  <si>
    <t>2.19</t>
  </si>
  <si>
    <t>Przejście przez ściany komór za pomocą tulei typu PS Dn=500mm</t>
  </si>
  <si>
    <t>2.20</t>
  </si>
  <si>
    <t>Próba szczelności kanałów rurowych o śr.nominalnej 150 mm</t>
  </si>
  <si>
    <t>2.21</t>
  </si>
  <si>
    <t>Próba szczelności kanałów rurowych o śr.nominalnej 200 mm</t>
  </si>
  <si>
    <t>2.22</t>
  </si>
  <si>
    <t>Próba szczelności kanałów rurowych o śr.nominalnej 300 mm</t>
  </si>
  <si>
    <t>2.23</t>
  </si>
  <si>
    <t>Próba szczelności kanałów rurowych o śr.nominalnej 400 mm</t>
  </si>
  <si>
    <t>2.24</t>
  </si>
  <si>
    <t>Próba szczelności kanałów rurowych o śr.nominalnej 500 mm</t>
  </si>
  <si>
    <t>Przebudowa kolizji z siecią wodociągową wraz z regulacją studni kanalizacji sanitarnej</t>
  </si>
  <si>
    <t>D-01.03.05</t>
  </si>
  <si>
    <t>Demontaż hydrantu podziemnego o śr.nom. 80 mm</t>
  </si>
  <si>
    <t>Hydranty pożarowe podziemne o śr. 80 mm - montaż z zastowaniem króćców</t>
  </si>
  <si>
    <t>kpl</t>
  </si>
  <si>
    <t>Regulacja skrzynek zasuw wodociągowych do poziomu projektowanego terenu</t>
  </si>
  <si>
    <t>Regulacja włazów studni kanalizacji sanitarnej wraz z ich wymianą</t>
  </si>
  <si>
    <t>ZIELEŃ</t>
  </si>
  <si>
    <t>45100000-8</t>
  </si>
  <si>
    <t>D.01.02.01A</t>
  </si>
  <si>
    <t xml:space="preserve">Usunięcie drzew lub krzewów w warunkach normalnych </t>
  </si>
  <si>
    <t>Ścinanie i karczowanie pni o średnicy do 15 cm wraz z wywiezieniem oraz utylizacją dłużyc, gałęzi i karpiny</t>
  </si>
  <si>
    <t>Mechaniczne ścinanie i karczowanie pni o średnicy od 16 do 25 cm wraz z wywiezieniem oraz utylizacją dłużyc, gałęzi i karpiny</t>
  </si>
  <si>
    <t>Mechaniczne ścinanie i karczowanie pni o średnicy od 26 do 35 cm wraz z wywiezieniem oraz utylizacją dłużyc, gałęzi i karpiny</t>
  </si>
  <si>
    <t>Zabezpieczenie drzew na czas wykonywania robót</t>
  </si>
  <si>
    <t>Cięcie pielęgnacyjne drzew po zakończeniu robót</t>
  </si>
  <si>
    <t>D.01.02.01B</t>
  </si>
  <si>
    <t>Usunięcie drzew lub krzewów w warunkach utrudnionych</t>
  </si>
  <si>
    <t>Mechaniczne ścinanie drzewa w warunkach utrudnionych (ścinanie częściami lub etapami) przy użyciu podnośnika montażowego, o średnicy 163 cm wraz z karczowaniem pnia oraz wywiezieniem i utylizacją pnia, gałęzi i karpiny</t>
  </si>
  <si>
    <t>Branża drogowa</t>
  </si>
  <si>
    <t>Przebudowa skrzyżowania ulic Młynarskiej i XXX-lecia wraz z budową dróg i infrastruktury technicznej w obrębie Placu Ks. Sudzińskiego w Nidzicy.</t>
  </si>
  <si>
    <t>etap I: budowa drogi 05/1.4KDW</t>
  </si>
  <si>
    <t>Zadanie inwestycyjne:</t>
  </si>
  <si>
    <t>Inwestor:</t>
  </si>
  <si>
    <t>GMINA NIDZICA</t>
  </si>
  <si>
    <t>Plac Wolności 1, 13-100 Nidzica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</si>
  <si>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</si>
  <si>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</si>
  <si>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</si>
  <si>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</si>
  <si>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</si>
  <si>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</si>
  <si>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</si>
  <si>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</si>
  <si>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</si>
  <si>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</si>
  <si>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</si>
  <si>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</si>
  <si>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</si>
  <si>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</si>
  <si>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</si>
  <si>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...............................................................</t>
  </si>
  <si>
    <t xml:space="preserve">Przebudowa skrzyżowania ulic Młynarskiej i XXX-lecia wraz z budową dróg i infrastruktury technicznej w obrębie placu Ks. Sudzińskiego w Nidzicy. </t>
  </si>
  <si>
    <t>Przebudowa skrzyżowania ulic Młynarskiej i XXX-lecia wraz z budową dróg i infrastruktury technicznej w obrębie Placu Ks.Sudzińskiego w Nidzicy.</t>
  </si>
  <si>
    <t xml:space="preserve">Przebudowa skrzyżowania ulic Młynarskiej i XXX-lecia wraz z budową dróg
i infrastruktury technicznej w obrębie Placu Ks. Sudzińskiego w Nidzicy.
</t>
  </si>
  <si>
    <t>Branża - zieleń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</si>
  <si>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</si>
  <si>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</si>
  <si>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</si>
  <si>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</si>
  <si>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</si>
  <si>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</si>
  <si>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</si>
  <si>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</si>
  <si>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</si>
  <si>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</si>
  <si>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</si>
  <si>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</si>
  <si>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</si>
  <si>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</si>
  <si>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</si>
  <si>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</si>
  <si>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</si>
  <si>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</si>
  <si>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</si>
  <si>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</si>
  <si>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</si>
  <si>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</si>
  <si>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</si>
  <si>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PRZEDMIAR NR 3 / KOSZTORYS OFERTOWY NR 3</t>
  </si>
  <si>
    <t>PRZEDMIAR NR 4 / KOSZTORYS OFERTOWY NR 4</t>
  </si>
  <si>
    <t>PRZEDMIAR NR 2 / KOSZTORYS OFERTOWY NR 2</t>
  </si>
  <si>
    <t>PRZEDMIAR NR 1 / KOSZTORYS OFERTOWY NR 1</t>
  </si>
  <si>
    <t>Nr kosztorysu:</t>
  </si>
  <si>
    <t>Nazwa kosztorysu</t>
  </si>
  <si>
    <t>Wartość netto</t>
  </si>
  <si>
    <t>Branża energetyczna</t>
  </si>
  <si>
    <t>RAZEM CENA BRUTTO</t>
  </si>
  <si>
    <t>PODATEK VAT (wpisać wartość)</t>
  </si>
  <si>
    <t>Załącznik nr 3 do SIWZ</t>
  </si>
  <si>
    <t>-koszt dostosowania się do Wymagań Ogólnych zawartych w Specyfikacji Technicznej DM 00.00.00 (ryczałt)</t>
  </si>
  <si>
    <t>-rozebranie budynku murowanego z wywiezieniem materiałów z rozbiórki (ryczałt)</t>
  </si>
  <si>
    <t>PRZEDMIAR ROBÓT / KOSZTORYS OFERTOWY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</si>
</sst>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-* #,##0\ _Z_ł_-;\-* #,##0\ _Z_ł_-;_-* &quot;-&quot;\ _Z_ł_-;_-@_-"/>
    <numFmt numFmtId="180" formatCode="_-* #,##0.00\ _Z_ł_-;\-* #,##0.00\ _Z_ł_-;_-* &quot;-&quot;??\ _Z_ł_-;_-@_-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0.00000"/>
    <numFmt numFmtId="186" formatCode="0.0000"/>
    <numFmt numFmtId="187" formatCode="0.000"/>
    <numFmt numFmtId="188" formatCode="#,##0.00000"/>
    <numFmt numFmtId="189" formatCode="0&quot; *&quot;"/>
    <numFmt numFmtId="190" formatCode="[$€-2]\ #,##0.00_);[Red]\([$€-2]\ #,##0.00\)"/>
    <numFmt numFmtId="191" formatCode="0.00000000"/>
    <numFmt numFmtId="192" formatCode="0.0000000"/>
    <numFmt numFmtId="193" formatCode="0.000000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&quot; zł&quot;#,##0.00_);\(&quot; zł&quot;#,##0.00\)"/>
    <numFmt numFmtId="203" formatCode="_-* #,##0\ _z_ł_-;\-* #,##0\ _z_ł_-;_-* &quot;-&quot;??\ _z_ł_-;_-@_-"/>
    <numFmt numFmtId="204" formatCode="00\-000"/>
    <numFmt numFmtId="205" formatCode="0.00;[Red]0.00"/>
    <numFmt numFmtId="206" formatCode="#,##0.00;[Red]#,##0.00"/>
    <numFmt numFmtId="207" formatCode="0;[Red]0"/>
    <numFmt numFmtId="208" formatCode="#,##0;[Red]#,##0"/>
    <numFmt numFmtId="209" formatCode="0.0;[Red]0.0"/>
    <numFmt numFmtId="210" formatCode="#,##0.0;[Red]#,##0.0"/>
    <numFmt numFmtId="211" formatCode="0.000;[Red]0.000"/>
    <numFmt numFmtId="212" formatCode="0\+000"/>
    <numFmt numFmtId="213" formatCode="_-* #,##0.00\ _z_ł_-;\-* #,##0.00\ _z_ł_-;_-* \-??\ _z_ł_-;_-@_-"/>
    <numFmt numFmtId="214" formatCode="#,##0.00\ ;&quot;- &quot;#,##0.00\ ;0.00\ "/>
    <numFmt numFmtId="215" formatCode="#,##0.00\ ;\-\ #,##0.00\ ;0.00\ "/>
    <numFmt numFmtId="216" formatCode="#,##0.00_ ;\-#,##0.00\ "/>
    <numFmt numFmtId="217" formatCode="[$-415]d\ mmmm\ yyyy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Pl Courier New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b/>
      <i/>
      <sz val="16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 Narrow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19" fillId="0" borderId="0" applyFill="0" applyBorder="0" applyAlignment="0" applyProtection="0"/>
    <xf numFmtId="43" fontId="19" fillId="0" borderId="0" applyFill="0" applyBorder="0" applyAlignment="0" applyProtection="0"/>
    <xf numFmtId="43" fontId="2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vertical="center"/>
    </xf>
    <xf numFmtId="49" fontId="8" fillId="0" borderId="0" xfId="58" applyNumberFormat="1" applyFont="1" applyFill="1" applyBorder="1" applyAlignment="1">
      <alignment horizontal="left" vertical="center"/>
      <protection/>
    </xf>
    <xf numFmtId="2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16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56" applyFont="1" applyFill="1" applyBorder="1">
      <alignment/>
      <protection/>
    </xf>
    <xf numFmtId="0" fontId="9" fillId="0" borderId="15" xfId="56" applyFont="1" applyFill="1" applyBorder="1" applyAlignment="1">
      <alignment horizontal="center" vertical="center"/>
      <protection/>
    </xf>
    <xf numFmtId="4" fontId="9" fillId="0" borderId="15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1" fontId="10" fillId="0" borderId="16" xfId="56" applyNumberFormat="1" applyFont="1" applyFill="1" applyBorder="1" applyAlignment="1">
      <alignment horizontal="center" vertical="center"/>
      <protection/>
    </xf>
    <xf numFmtId="0" fontId="10" fillId="0" borderId="16" xfId="56" applyFont="1" applyFill="1" applyBorder="1" applyAlignment="1">
      <alignment horizontal="center" vertical="center"/>
      <protection/>
    </xf>
    <xf numFmtId="1" fontId="8" fillId="34" borderId="17" xfId="56" applyNumberFormat="1" applyFont="1" applyFill="1" applyBorder="1" applyAlignment="1">
      <alignment horizontal="center" vertical="center"/>
      <protection/>
    </xf>
    <xf numFmtId="1" fontId="10" fillId="34" borderId="18" xfId="56" applyNumberFormat="1" applyFont="1" applyFill="1" applyBorder="1" applyAlignment="1">
      <alignment horizontal="center" vertical="center"/>
      <protection/>
    </xf>
    <xf numFmtId="0" fontId="10" fillId="34" borderId="19" xfId="56" applyFont="1" applyFill="1" applyBorder="1" applyAlignment="1">
      <alignment horizontal="center" vertical="center"/>
      <protection/>
    </xf>
    <xf numFmtId="49" fontId="9" fillId="34" borderId="15" xfId="56" applyNumberFormat="1" applyFont="1" applyFill="1" applyBorder="1" applyAlignment="1">
      <alignment horizontal="left" vertical="center" wrapText="1"/>
      <protection/>
    </xf>
    <xf numFmtId="0" fontId="9" fillId="34" borderId="15" xfId="56" applyFont="1" applyFill="1" applyBorder="1" applyAlignment="1">
      <alignment horizontal="center" vertical="center"/>
      <protection/>
    </xf>
    <xf numFmtId="0" fontId="8" fillId="34" borderId="15" xfId="56" applyFont="1" applyFill="1" applyBorder="1" applyAlignment="1">
      <alignment horizontal="center" vertical="center"/>
      <protection/>
    </xf>
    <xf numFmtId="2" fontId="9" fillId="34" borderId="15" xfId="56" applyNumberFormat="1" applyFont="1" applyFill="1" applyBorder="1" applyAlignment="1">
      <alignment horizontal="center" vertical="center"/>
      <protection/>
    </xf>
    <xf numFmtId="213" fontId="8" fillId="34" borderId="20" xfId="44" applyFont="1" applyFill="1" applyBorder="1" applyAlignment="1" applyProtection="1">
      <alignment horizontal="center" vertical="center"/>
      <protection/>
    </xf>
    <xf numFmtId="1" fontId="8" fillId="0" borderId="21" xfId="56" applyNumberFormat="1" applyFont="1" applyFill="1" applyBorder="1" applyAlignment="1">
      <alignment horizontal="center" vertical="center"/>
      <protection/>
    </xf>
    <xf numFmtId="1" fontId="16" fillId="0" borderId="15" xfId="56" applyNumberFormat="1" applyFont="1" applyFill="1" applyBorder="1" applyAlignment="1">
      <alignment horizontal="center" vertical="center"/>
      <protection/>
    </xf>
    <xf numFmtId="0" fontId="16" fillId="0" borderId="22" xfId="56" applyFont="1" applyFill="1" applyBorder="1" applyAlignment="1">
      <alignment horizontal="center" vertical="center"/>
      <protection/>
    </xf>
    <xf numFmtId="0" fontId="8" fillId="0" borderId="15" xfId="56" applyFont="1" applyBorder="1" applyAlignment="1">
      <alignment vertical="top" wrapText="1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1" fontId="8" fillId="34" borderId="21" xfId="56" applyNumberFormat="1" applyFont="1" applyFill="1" applyBorder="1" applyAlignment="1">
      <alignment horizontal="center" vertical="center"/>
      <protection/>
    </xf>
    <xf numFmtId="0" fontId="9" fillId="34" borderId="15" xfId="61" applyFont="1" applyFill="1" applyBorder="1" applyAlignment="1">
      <alignment horizontal="left" vertical="center" wrapText="1"/>
      <protection/>
    </xf>
    <xf numFmtId="0" fontId="8" fillId="34" borderId="15" xfId="61" applyFont="1" applyFill="1" applyBorder="1" applyAlignment="1">
      <alignment horizontal="center" vertical="center"/>
      <protection/>
    </xf>
    <xf numFmtId="0" fontId="10" fillId="0" borderId="22" xfId="56" applyFont="1" applyFill="1" applyBorder="1" applyAlignment="1">
      <alignment horizontal="center" vertical="center"/>
      <protection/>
    </xf>
    <xf numFmtId="1" fontId="8" fillId="0" borderId="23" xfId="56" applyNumberFormat="1" applyFont="1" applyFill="1" applyBorder="1" applyAlignment="1">
      <alignment horizontal="center" vertical="center"/>
      <protection/>
    </xf>
    <xf numFmtId="1" fontId="16" fillId="0" borderId="0" xfId="56" applyNumberFormat="1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 vertical="center"/>
      <protection/>
    </xf>
    <xf numFmtId="4" fontId="9" fillId="0" borderId="24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5" fillId="0" borderId="0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4" fontId="13" fillId="0" borderId="0" xfId="56" applyNumberFormat="1" applyFont="1" applyFill="1" applyBorder="1" applyAlignment="1">
      <alignment horizontal="center" vertical="center"/>
      <protection/>
    </xf>
    <xf numFmtId="1" fontId="14" fillId="0" borderId="0" xfId="56" applyNumberFormat="1" applyFont="1" applyFill="1" applyBorder="1" applyAlignment="1">
      <alignment horizontal="center" vertical="center"/>
      <protection/>
    </xf>
    <xf numFmtId="214" fontId="1" fillId="0" borderId="0" xfId="56" applyNumberFormat="1" applyFont="1" applyBorder="1" applyAlignment="1" applyProtection="1">
      <alignment horizontal="left" vertical="center" indent="1"/>
      <protection/>
    </xf>
    <xf numFmtId="1" fontId="8" fillId="0" borderId="0" xfId="56" applyNumberFormat="1" applyFont="1" applyFill="1" applyBorder="1" applyAlignment="1">
      <alignment horizontal="center"/>
      <protection/>
    </xf>
    <xf numFmtId="1" fontId="10" fillId="0" borderId="0" xfId="56" applyNumberFormat="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49" fontId="8" fillId="0" borderId="0" xfId="56" applyNumberFormat="1" applyFont="1" applyFill="1" applyBorder="1" applyAlignment="1">
      <alignment horizontal="left" vertical="center"/>
      <protection/>
    </xf>
    <xf numFmtId="1" fontId="8" fillId="0" borderId="25" xfId="56" applyNumberFormat="1" applyFont="1" applyFill="1" applyBorder="1" applyAlignment="1">
      <alignment horizontal="center"/>
      <protection/>
    </xf>
    <xf numFmtId="1" fontId="16" fillId="0" borderId="26" xfId="56" applyNumberFormat="1" applyFont="1" applyFill="1" applyBorder="1" applyAlignment="1">
      <alignment horizontal="center" vertical="center"/>
      <protection/>
    </xf>
    <xf numFmtId="0" fontId="16" fillId="0" borderId="26" xfId="56" applyFont="1" applyFill="1" applyBorder="1" applyAlignment="1">
      <alignment horizontal="center" vertical="center"/>
      <protection/>
    </xf>
    <xf numFmtId="49" fontId="8" fillId="0" borderId="26" xfId="56" applyNumberFormat="1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4" fontId="8" fillId="0" borderId="26" xfId="56" applyNumberFormat="1" applyFont="1" applyFill="1" applyBorder="1" applyAlignment="1">
      <alignment horizontal="center" vertical="center"/>
      <protection/>
    </xf>
    <xf numFmtId="4" fontId="8" fillId="35" borderId="26" xfId="56" applyNumberFormat="1" applyFont="1" applyFill="1" applyBorder="1" applyAlignment="1">
      <alignment horizontal="center" vertical="center"/>
      <protection/>
    </xf>
    <xf numFmtId="4" fontId="8" fillId="0" borderId="27" xfId="56" applyNumberFormat="1" applyFont="1" applyFill="1" applyBorder="1" applyAlignment="1">
      <alignment horizontal="center" vertical="center"/>
      <protection/>
    </xf>
    <xf numFmtId="1" fontId="10" fillId="0" borderId="28" xfId="56" applyNumberFormat="1" applyFont="1" applyFill="1" applyBorder="1" applyAlignment="1">
      <alignment horizontal="center" vertical="center"/>
      <protection/>
    </xf>
    <xf numFmtId="49" fontId="10" fillId="0" borderId="16" xfId="56" applyNumberFormat="1" applyFont="1" applyFill="1" applyBorder="1" applyAlignment="1">
      <alignment horizontal="center" vertical="center" wrapText="1"/>
      <protection/>
    </xf>
    <xf numFmtId="1" fontId="8" fillId="36" borderId="29" xfId="56" applyNumberFormat="1" applyFont="1" applyFill="1" applyBorder="1" applyAlignment="1">
      <alignment horizontal="center" vertical="center"/>
      <protection/>
    </xf>
    <xf numFmtId="1" fontId="10" fillId="36" borderId="11" xfId="56" applyNumberFormat="1" applyFont="1" applyFill="1" applyBorder="1" applyAlignment="1">
      <alignment horizontal="center" vertical="center"/>
      <protection/>
    </xf>
    <xf numFmtId="49" fontId="9" fillId="36" borderId="11" xfId="56" applyNumberFormat="1" applyFont="1" applyFill="1" applyBorder="1" applyAlignment="1">
      <alignment horizontal="left" vertical="center" wrapText="1"/>
      <protection/>
    </xf>
    <xf numFmtId="4" fontId="8" fillId="36" borderId="11" xfId="56" applyNumberFormat="1" applyFont="1" applyFill="1" applyBorder="1" applyAlignment="1">
      <alignment horizontal="center" vertical="center"/>
      <protection/>
    </xf>
    <xf numFmtId="4" fontId="8" fillId="36" borderId="11" xfId="56" applyNumberFormat="1" applyFont="1" applyFill="1" applyBorder="1" applyAlignment="1">
      <alignment horizontal="center" vertical="center" wrapText="1"/>
      <protection/>
    </xf>
    <xf numFmtId="4" fontId="8" fillId="36" borderId="11" xfId="45" applyNumberFormat="1" applyFont="1" applyFill="1" applyBorder="1" applyAlignment="1">
      <alignment horizontal="center" vertical="center"/>
    </xf>
    <xf numFmtId="1" fontId="8" fillId="0" borderId="29" xfId="56" applyNumberFormat="1" applyFont="1" applyFill="1" applyBorder="1" applyAlignment="1">
      <alignment horizontal="center" vertical="center"/>
      <protection/>
    </xf>
    <xf numFmtId="1" fontId="16" fillId="0" borderId="11" xfId="56" applyNumberFormat="1" applyFont="1" applyFill="1" applyBorder="1" applyAlignment="1">
      <alignment horizontal="center" vertical="center"/>
      <protection/>
    </xf>
    <xf numFmtId="0" fontId="16" fillId="0" borderId="30" xfId="56" applyFont="1" applyFill="1" applyBorder="1" applyAlignment="1">
      <alignment horizontal="center" vertical="center"/>
      <protection/>
    </xf>
    <xf numFmtId="0" fontId="8" fillId="0" borderId="11" xfId="56" applyFont="1" applyFill="1" applyBorder="1" applyAlignment="1">
      <alignment wrapText="1"/>
      <protection/>
    </xf>
    <xf numFmtId="0" fontId="8" fillId="0" borderId="11" xfId="56" applyFont="1" applyFill="1" applyBorder="1" applyAlignment="1">
      <alignment horizontal="center" vertical="center"/>
      <protection/>
    </xf>
    <xf numFmtId="4" fontId="8" fillId="0" borderId="11" xfId="56" applyNumberFormat="1" applyFont="1" applyFill="1" applyBorder="1" applyAlignment="1">
      <alignment horizontal="center" vertical="center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49" fontId="13" fillId="0" borderId="11" xfId="56" applyNumberFormat="1" applyFont="1" applyFill="1" applyBorder="1" applyAlignment="1">
      <alignment horizontal="right" vertical="center" wrapText="1"/>
      <protection/>
    </xf>
    <xf numFmtId="4" fontId="9" fillId="0" borderId="30" xfId="45" applyNumberFormat="1" applyFont="1" applyFill="1" applyBorder="1" applyAlignment="1">
      <alignment vertical="center"/>
    </xf>
    <xf numFmtId="4" fontId="9" fillId="0" borderId="31" xfId="45" applyNumberFormat="1" applyFont="1" applyFill="1" applyBorder="1" applyAlignment="1">
      <alignment vertical="center"/>
    </xf>
    <xf numFmtId="4" fontId="9" fillId="35" borderId="31" xfId="45" applyNumberFormat="1" applyFont="1" applyFill="1" applyBorder="1" applyAlignment="1">
      <alignment vertical="center"/>
    </xf>
    <xf numFmtId="4" fontId="9" fillId="0" borderId="11" xfId="45" applyNumberFormat="1" applyFont="1" applyFill="1" applyBorder="1" applyAlignment="1">
      <alignment horizontal="center" vertical="center"/>
    </xf>
    <xf numFmtId="4" fontId="9" fillId="37" borderId="11" xfId="56" applyNumberFormat="1" applyFont="1" applyFill="1" applyBorder="1" applyAlignment="1">
      <alignment horizontal="center" vertical="center"/>
      <protection/>
    </xf>
    <xf numFmtId="1" fontId="8" fillId="0" borderId="32" xfId="56" applyNumberFormat="1" applyFont="1" applyFill="1" applyBorder="1" applyAlignment="1">
      <alignment horizontal="center" vertical="center"/>
      <protection/>
    </xf>
    <xf numFmtId="49" fontId="16" fillId="0" borderId="22" xfId="56" applyNumberFormat="1" applyFont="1" applyFill="1" applyBorder="1" applyAlignment="1">
      <alignment horizontal="left" vertical="center" wrapText="1"/>
      <protection/>
    </xf>
    <xf numFmtId="1" fontId="16" fillId="0" borderId="22" xfId="56" applyNumberFormat="1" applyFont="1" applyFill="1" applyBorder="1" applyAlignment="1">
      <alignment horizontal="center" vertical="center"/>
      <protection/>
    </xf>
    <xf numFmtId="1" fontId="8" fillId="38" borderId="32" xfId="56" applyNumberFormat="1" applyFont="1" applyFill="1" applyBorder="1" applyAlignment="1">
      <alignment horizontal="center" vertical="center"/>
      <protection/>
    </xf>
    <xf numFmtId="1" fontId="10" fillId="38" borderId="15" xfId="56" applyNumberFormat="1" applyFont="1" applyFill="1" applyBorder="1" applyAlignment="1">
      <alignment horizontal="center" vertical="center"/>
      <protection/>
    </xf>
    <xf numFmtId="0" fontId="10" fillId="38" borderId="22" xfId="56" applyFont="1" applyFill="1" applyBorder="1" applyAlignment="1">
      <alignment horizontal="center" vertical="center"/>
      <protection/>
    </xf>
    <xf numFmtId="0" fontId="8" fillId="35" borderId="0" xfId="61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4" fontId="8" fillId="35" borderId="0" xfId="56" applyNumberFormat="1" applyFont="1" applyFill="1" applyBorder="1" applyAlignment="1">
      <alignment horizontal="center" vertical="center"/>
      <protection/>
    </xf>
    <xf numFmtId="215" fontId="1" fillId="0" borderId="0" xfId="56" applyNumberFormat="1" applyFont="1" applyBorder="1" applyAlignment="1" applyProtection="1">
      <alignment horizontal="left" vertical="center" wrapText="1"/>
      <protection/>
    </xf>
    <xf numFmtId="0" fontId="8" fillId="39" borderId="0" xfId="56" applyFont="1" applyFill="1" applyBorder="1">
      <alignment/>
      <protection/>
    </xf>
    <xf numFmtId="49" fontId="8" fillId="0" borderId="0" xfId="56" applyNumberFormat="1" applyFont="1" applyFill="1" applyBorder="1" applyAlignment="1">
      <alignment horizontal="left" vertical="center" wrapText="1"/>
      <protection/>
    </xf>
    <xf numFmtId="0" fontId="51" fillId="0" borderId="0" xfId="57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 vertical="center"/>
      <protection/>
    </xf>
    <xf numFmtId="1" fontId="9" fillId="0" borderId="11" xfId="57" applyNumberFormat="1" applyFont="1" applyFill="1" applyBorder="1" applyAlignment="1">
      <alignment horizontal="center" vertical="center"/>
      <protection/>
    </xf>
    <xf numFmtId="1" fontId="8" fillId="40" borderId="11" xfId="57" applyNumberFormat="1" applyFont="1" applyFill="1" applyBorder="1" applyAlignment="1">
      <alignment horizontal="center" vertical="center"/>
      <protection/>
    </xf>
    <xf numFmtId="1" fontId="10" fillId="40" borderId="11" xfId="57" applyNumberFormat="1" applyFont="1" applyFill="1" applyBorder="1" applyAlignment="1">
      <alignment horizontal="center" vertical="center"/>
      <protection/>
    </xf>
    <xf numFmtId="0" fontId="10" fillId="40" borderId="11" xfId="57" applyFont="1" applyFill="1" applyBorder="1" applyAlignment="1">
      <alignment horizontal="center" vertical="center"/>
      <protection/>
    </xf>
    <xf numFmtId="49" fontId="9" fillId="40" borderId="11" xfId="57" applyNumberFormat="1" applyFont="1" applyFill="1" applyBorder="1" applyAlignment="1">
      <alignment horizontal="left" vertical="center" wrapText="1"/>
      <protection/>
    </xf>
    <xf numFmtId="0" fontId="9" fillId="40" borderId="11" xfId="57" applyFont="1" applyFill="1" applyBorder="1" applyAlignment="1">
      <alignment horizontal="center" vertical="center"/>
      <protection/>
    </xf>
    <xf numFmtId="1" fontId="9" fillId="40" borderId="11" xfId="57" applyNumberFormat="1" applyFont="1" applyFill="1" applyBorder="1" applyAlignment="1">
      <alignment horizontal="center" vertical="center"/>
      <protection/>
    </xf>
    <xf numFmtId="0" fontId="20" fillId="40" borderId="11" xfId="57" applyFont="1" applyFill="1" applyBorder="1" applyAlignment="1">
      <alignment horizontal="center" vertical="center"/>
      <protection/>
    </xf>
    <xf numFmtId="1" fontId="8" fillId="0" borderId="11" xfId="57" applyNumberFormat="1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center" vertical="center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51" fillId="0" borderId="11" xfId="57" applyBorder="1">
      <alignment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1" fontId="16" fillId="0" borderId="0" xfId="57" applyNumberFormat="1" applyFont="1" applyFill="1" applyBorder="1" applyAlignment="1">
      <alignment horizontal="center"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49" fontId="15" fillId="0" borderId="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center" vertical="center"/>
      <protection/>
    </xf>
    <xf numFmtId="4" fontId="8" fillId="0" borderId="0" xfId="57" applyNumberFormat="1" applyFont="1" applyFill="1" applyBorder="1" applyAlignment="1">
      <alignment horizontal="center" vertical="center"/>
      <protection/>
    </xf>
    <xf numFmtId="4" fontId="13" fillId="0" borderId="0" xfId="57" applyNumberFormat="1" applyFont="1" applyFill="1" applyBorder="1" applyAlignment="1">
      <alignment horizontal="center" vertical="center"/>
      <protection/>
    </xf>
    <xf numFmtId="1" fontId="14" fillId="0" borderId="0" xfId="57" applyNumberFormat="1" applyFont="1" applyFill="1" applyBorder="1" applyAlignment="1">
      <alignment horizontal="center" vertical="center"/>
      <protection/>
    </xf>
    <xf numFmtId="215" fontId="1" fillId="0" borderId="0" xfId="57" applyNumberFormat="1" applyFont="1" applyBorder="1" applyAlignment="1" applyProtection="1">
      <alignment horizontal="left" vertical="center" indent="1"/>
      <protection/>
    </xf>
    <xf numFmtId="1" fontId="8" fillId="0" borderId="0" xfId="57" applyNumberFormat="1" applyFont="1" applyFill="1" applyBorder="1" applyAlignment="1">
      <alignment horizontal="center"/>
      <protection/>
    </xf>
    <xf numFmtId="1" fontId="10" fillId="0" borderId="0" xfId="57" applyNumberFormat="1" applyFont="1" applyFill="1" applyBorder="1" applyAlignment="1">
      <alignment horizontal="center" vertical="top"/>
      <protection/>
    </xf>
    <xf numFmtId="0" fontId="16" fillId="0" borderId="0" xfId="57" applyFont="1" applyFill="1" applyBorder="1" applyAlignment="1">
      <alignment horizontal="center" vertical="top"/>
      <protection/>
    </xf>
    <xf numFmtId="49" fontId="15" fillId="0" borderId="0" xfId="57" applyNumberFormat="1" applyFont="1" applyFill="1" applyBorder="1" applyAlignment="1">
      <alignment horizontal="left" vertical="top" wrapText="1"/>
      <protection/>
    </xf>
    <xf numFmtId="0" fontId="20" fillId="0" borderId="0" xfId="57" applyFont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1" fontId="10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/>
    </xf>
    <xf numFmtId="0" fontId="18" fillId="0" borderId="0" xfId="59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/>
    </xf>
    <xf numFmtId="1" fontId="10" fillId="33" borderId="33" xfId="0" applyNumberFormat="1" applyFont="1" applyFill="1" applyBorder="1" applyAlignment="1">
      <alignment horizontal="center" vertical="center"/>
    </xf>
    <xf numFmtId="1" fontId="10" fillId="33" borderId="34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1" fontId="7" fillId="0" borderId="0" xfId="56" applyNumberFormat="1" applyFont="1" applyFill="1" applyBorder="1" applyAlignment="1">
      <alignment horizontal="center"/>
      <protection/>
    </xf>
    <xf numFmtId="1" fontId="10" fillId="0" borderId="37" xfId="56" applyNumberFormat="1" applyFont="1" applyFill="1" applyBorder="1" applyAlignment="1">
      <alignment horizontal="center" vertical="center"/>
      <protection/>
    </xf>
    <xf numFmtId="1" fontId="10" fillId="0" borderId="38" xfId="56" applyNumberFormat="1" applyFont="1" applyFill="1" applyBorder="1" applyAlignment="1">
      <alignment horizontal="center" vertical="center"/>
      <protection/>
    </xf>
    <xf numFmtId="0" fontId="10" fillId="0" borderId="38" xfId="56" applyFont="1" applyFill="1" applyBorder="1" applyAlignment="1">
      <alignment horizontal="center" vertical="center"/>
      <protection/>
    </xf>
    <xf numFmtId="49" fontId="10" fillId="0" borderId="38" xfId="56" applyNumberFormat="1" applyFont="1" applyFill="1" applyBorder="1" applyAlignment="1">
      <alignment horizontal="center" vertical="center"/>
      <protection/>
    </xf>
    <xf numFmtId="0" fontId="10" fillId="0" borderId="39" xfId="56" applyFont="1" applyFill="1" applyBorder="1" applyAlignment="1">
      <alignment horizontal="center" vertical="center"/>
      <protection/>
    </xf>
    <xf numFmtId="1" fontId="10" fillId="0" borderId="35" xfId="57" applyNumberFormat="1" applyFont="1" applyFill="1" applyBorder="1" applyAlignment="1">
      <alignment horizontal="center" vertical="center"/>
      <protection/>
    </xf>
    <xf numFmtId="1" fontId="10" fillId="0" borderId="14" xfId="57" applyNumberFormat="1" applyFont="1" applyFill="1" applyBorder="1" applyAlignment="1">
      <alignment horizontal="center" vertical="center"/>
      <protection/>
    </xf>
    <xf numFmtId="0" fontId="10" fillId="0" borderId="14" xfId="57" applyFont="1" applyFill="1" applyBorder="1" applyAlignment="1">
      <alignment horizontal="center" vertical="center"/>
      <protection/>
    </xf>
    <xf numFmtId="49" fontId="10" fillId="0" borderId="14" xfId="57" applyNumberFormat="1" applyFont="1" applyFill="1" applyBorder="1" applyAlignment="1">
      <alignment horizontal="center" vertical="center"/>
      <protection/>
    </xf>
    <xf numFmtId="1" fontId="9" fillId="0" borderId="14" xfId="57" applyNumberFormat="1" applyFont="1" applyFill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36" xfId="57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3" fontId="10" fillId="0" borderId="16" xfId="56" applyNumberFormat="1" applyFont="1" applyFill="1" applyBorder="1" applyAlignment="1">
      <alignment horizontal="center" vertical="center"/>
      <protection/>
    </xf>
    <xf numFmtId="3" fontId="10" fillId="35" borderId="16" xfId="56" applyNumberFormat="1" applyFont="1" applyFill="1" applyBorder="1" applyAlignment="1">
      <alignment horizontal="center" vertical="center"/>
      <protection/>
    </xf>
    <xf numFmtId="4" fontId="8" fillId="35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16" fontId="8" fillId="0" borderId="20" xfId="44" applyNumberFormat="1" applyFont="1" applyFill="1" applyBorder="1" applyAlignment="1" applyProtection="1">
      <alignment horizontal="center" vertical="center"/>
      <protection/>
    </xf>
    <xf numFmtId="216" fontId="8" fillId="34" borderId="20" xfId="44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4" fontId="20" fillId="40" borderId="11" xfId="57" applyNumberFormat="1" applyFont="1" applyFill="1" applyBorder="1" applyAlignment="1">
      <alignment horizontal="center" vertical="center"/>
      <protection/>
    </xf>
    <xf numFmtId="43" fontId="8" fillId="0" borderId="20" xfId="42" applyFont="1" applyFill="1" applyBorder="1" applyAlignment="1" applyProtection="1">
      <alignment horizontal="center" vertical="center"/>
      <protection/>
    </xf>
    <xf numFmtId="43" fontId="9" fillId="0" borderId="24" xfId="42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4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43" fontId="14" fillId="0" borderId="40" xfId="42" applyFont="1" applyBorder="1" applyAlignment="1">
      <alignment/>
    </xf>
    <xf numFmtId="43" fontId="14" fillId="0" borderId="45" xfId="42" applyFont="1" applyBorder="1" applyAlignment="1">
      <alignment horizontal="right"/>
    </xf>
    <xf numFmtId="43" fontId="14" fillId="0" borderId="46" xfId="42" applyFont="1" applyBorder="1" applyAlignment="1">
      <alignment horizontal="right"/>
    </xf>
    <xf numFmtId="43" fontId="14" fillId="0" borderId="46" xfId="42" applyFont="1" applyBorder="1" applyAlignment="1">
      <alignment horizontal="center"/>
    </xf>
    <xf numFmtId="0" fontId="14" fillId="0" borderId="43" xfId="0" applyFont="1" applyBorder="1" applyAlignment="1">
      <alignment vertical="center" wrapText="1"/>
    </xf>
    <xf numFmtId="4" fontId="9" fillId="35" borderId="31" xfId="42" applyNumberFormat="1" applyFont="1" applyFill="1" applyBorder="1" applyAlignment="1">
      <alignment vertical="center"/>
    </xf>
    <xf numFmtId="1" fontId="8" fillId="37" borderId="32" xfId="56" applyNumberFormat="1" applyFont="1" applyFill="1" applyBorder="1" applyAlignment="1">
      <alignment horizontal="center" vertical="center"/>
      <protection/>
    </xf>
    <xf numFmtId="0" fontId="10" fillId="37" borderId="30" xfId="56" applyFont="1" applyFill="1" applyBorder="1" applyAlignment="1">
      <alignment horizontal="center" vertical="center"/>
      <protection/>
    </xf>
    <xf numFmtId="4" fontId="8" fillId="37" borderId="11" xfId="56" applyNumberFormat="1" applyFont="1" applyFill="1" applyBorder="1" applyAlignment="1">
      <alignment horizontal="center" vertical="center"/>
      <protection/>
    </xf>
    <xf numFmtId="4" fontId="8" fillId="37" borderId="11" xfId="45" applyNumberFormat="1" applyFont="1" applyFill="1" applyBorder="1" applyAlignment="1">
      <alignment horizontal="center" vertical="center"/>
    </xf>
    <xf numFmtId="1" fontId="10" fillId="37" borderId="18" xfId="56" applyNumberFormat="1" applyFont="1" applyFill="1" applyBorder="1" applyAlignment="1">
      <alignment horizontal="center" vertical="center"/>
      <protection/>
    </xf>
    <xf numFmtId="0" fontId="10" fillId="37" borderId="19" xfId="56" applyFont="1" applyFill="1" applyBorder="1" applyAlignment="1">
      <alignment horizontal="center" vertical="center"/>
      <protection/>
    </xf>
    <xf numFmtId="49" fontId="9" fillId="37" borderId="11" xfId="56" applyNumberFormat="1" applyFont="1" applyFill="1" applyBorder="1" applyAlignment="1">
      <alignment horizontal="left" vertical="center" wrapText="1"/>
      <protection/>
    </xf>
    <xf numFmtId="9" fontId="14" fillId="0" borderId="47" xfId="65" applyFont="1" applyBorder="1" applyAlignment="1">
      <alignment vertical="center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4" fillId="0" borderId="43" xfId="0" applyFont="1" applyBorder="1" applyAlignment="1">
      <alignment horizontal="right" vertical="center" wrapText="1"/>
    </xf>
    <xf numFmtId="0" fontId="14" fillId="0" borderId="48" xfId="0" applyFont="1" applyBorder="1" applyAlignment="1">
      <alignment horizontal="right" vertical="center" wrapText="1"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1" fontId="9" fillId="0" borderId="49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top"/>
    </xf>
    <xf numFmtId="0" fontId="11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0" fontId="7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 horizontal="center" vertical="center" wrapText="1"/>
      <protection/>
    </xf>
    <xf numFmtId="0" fontId="18" fillId="0" borderId="0" xfId="60" applyFont="1" applyBorder="1" applyAlignment="1">
      <alignment horizontal="center"/>
      <protection/>
    </xf>
    <xf numFmtId="1" fontId="9" fillId="0" borderId="32" xfId="56" applyNumberFormat="1" applyFont="1" applyFill="1" applyBorder="1" applyAlignment="1">
      <alignment horizontal="center" vertical="center"/>
      <protection/>
    </xf>
    <xf numFmtId="1" fontId="10" fillId="0" borderId="15" xfId="56" applyNumberFormat="1" applyFont="1" applyFill="1" applyBorder="1" applyAlignment="1">
      <alignment horizontal="center" vertical="center"/>
      <protection/>
    </xf>
    <xf numFmtId="0" fontId="10" fillId="0" borderId="15" xfId="56" applyFont="1" applyFill="1" applyBorder="1" applyAlignment="1">
      <alignment horizontal="center" vertical="center"/>
      <protection/>
    </xf>
    <xf numFmtId="49" fontId="9" fillId="0" borderId="15" xfId="56" applyNumberFormat="1" applyFont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horizontal="center" vertical="center"/>
      <protection/>
    </xf>
    <xf numFmtId="4" fontId="9" fillId="35" borderId="15" xfId="56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" fontId="9" fillId="0" borderId="53" xfId="56" applyNumberFormat="1" applyFont="1" applyFill="1" applyBorder="1" applyAlignment="1">
      <alignment horizontal="center" vertical="center"/>
      <protection/>
    </xf>
    <xf numFmtId="49" fontId="15" fillId="0" borderId="54" xfId="56" applyNumberFormat="1" applyFont="1" applyFill="1" applyBorder="1" applyAlignment="1">
      <alignment horizontal="left"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1" fontId="7" fillId="0" borderId="0" xfId="56" applyNumberFormat="1" applyFont="1" applyFill="1" applyBorder="1" applyAlignment="1">
      <alignment horizontal="center"/>
      <protection/>
    </xf>
    <xf numFmtId="1" fontId="9" fillId="0" borderId="25" xfId="56" applyNumberFormat="1" applyFont="1" applyFill="1" applyBorder="1" applyAlignment="1">
      <alignment horizontal="center" vertical="center"/>
      <protection/>
    </xf>
    <xf numFmtId="1" fontId="10" fillId="0" borderId="26" xfId="56" applyNumberFormat="1" applyFont="1" applyFill="1" applyBorder="1" applyAlignment="1">
      <alignment horizontal="center" vertical="center"/>
      <protection/>
    </xf>
    <xf numFmtId="0" fontId="10" fillId="0" borderId="26" xfId="56" applyFont="1" applyFill="1" applyBorder="1" applyAlignment="1">
      <alignment horizontal="center" vertical="center"/>
      <protection/>
    </xf>
    <xf numFmtId="49" fontId="9" fillId="0" borderId="26" xfId="56" applyNumberFormat="1" applyFont="1" applyBorder="1" applyAlignment="1">
      <alignment horizontal="left" vertical="center"/>
      <protection/>
    </xf>
    <xf numFmtId="49" fontId="9" fillId="0" borderId="15" xfId="56" applyNumberFormat="1" applyFont="1" applyBorder="1" applyAlignment="1">
      <alignment horizontal="left" vertical="center"/>
      <protection/>
    </xf>
    <xf numFmtId="0" fontId="9" fillId="0" borderId="26" xfId="56" applyFont="1" applyFill="1" applyBorder="1" applyAlignment="1">
      <alignment horizontal="center" vertical="center"/>
      <protection/>
    </xf>
    <xf numFmtId="4" fontId="9" fillId="0" borderId="26" xfId="56" applyNumberFormat="1" applyFont="1" applyFill="1" applyBorder="1" applyAlignment="1">
      <alignment horizontal="center" vertical="center"/>
      <protection/>
    </xf>
    <xf numFmtId="4" fontId="9" fillId="0" borderId="15" xfId="56" applyNumberFormat="1" applyFont="1" applyFill="1" applyBorder="1" applyAlignment="1">
      <alignment horizontal="center" vertical="center"/>
      <protection/>
    </xf>
    <xf numFmtId="4" fontId="9" fillId="0" borderId="27" xfId="56" applyNumberFormat="1" applyFont="1" applyFill="1" applyBorder="1" applyAlignment="1">
      <alignment horizontal="center" vertical="center"/>
      <protection/>
    </xf>
    <xf numFmtId="1" fontId="9" fillId="41" borderId="55" xfId="56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1" fontId="9" fillId="0" borderId="49" xfId="57" applyNumberFormat="1" applyFont="1" applyFill="1" applyBorder="1" applyAlignment="1">
      <alignment horizontal="center" vertical="center"/>
      <protection/>
    </xf>
    <xf numFmtId="1" fontId="9" fillId="0" borderId="12" xfId="57" applyNumberFormat="1" applyFont="1" applyFill="1" applyBorder="1" applyAlignment="1">
      <alignment horizontal="center" vertical="center"/>
      <protection/>
    </xf>
    <xf numFmtId="1" fontId="10" fillId="0" borderId="50" xfId="57" applyNumberFormat="1" applyFont="1" applyFill="1" applyBorder="1" applyAlignment="1">
      <alignment horizontal="center" vertical="center"/>
      <protection/>
    </xf>
    <xf numFmtId="1" fontId="10" fillId="0" borderId="11" xfId="57" applyNumberFormat="1" applyFont="1" applyFill="1" applyBorder="1" applyAlignment="1">
      <alignment horizontal="center" vertical="center"/>
      <protection/>
    </xf>
    <xf numFmtId="0" fontId="10" fillId="0" borderId="50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49" fontId="9" fillId="0" borderId="50" xfId="57" applyNumberFormat="1" applyFont="1" applyFill="1" applyBorder="1" applyAlignment="1">
      <alignment horizontal="left" vertical="center"/>
      <protection/>
    </xf>
    <xf numFmtId="49" fontId="9" fillId="0" borderId="11" xfId="57" applyNumberFormat="1" applyFont="1" applyFill="1" applyBorder="1" applyAlignment="1">
      <alignment horizontal="left" vertical="center"/>
      <protection/>
    </xf>
    <xf numFmtId="0" fontId="9" fillId="0" borderId="50" xfId="57" applyFont="1" applyFill="1" applyBorder="1" applyAlignment="1">
      <alignment horizontal="center" vertical="center"/>
      <protection/>
    </xf>
    <xf numFmtId="4" fontId="10" fillId="0" borderId="50" xfId="57" applyNumberFormat="1" applyFont="1" applyFill="1" applyBorder="1" applyAlignment="1">
      <alignment horizontal="center" vertical="center"/>
      <protection/>
    </xf>
    <xf numFmtId="4" fontId="10" fillId="0" borderId="11" xfId="57" applyNumberFormat="1" applyFont="1" applyFill="1" applyBorder="1" applyAlignment="1">
      <alignment horizontal="center" vertical="center"/>
      <protection/>
    </xf>
    <xf numFmtId="4" fontId="10" fillId="0" borderId="51" xfId="57" applyNumberFormat="1" applyFont="1" applyFill="1" applyBorder="1" applyAlignment="1">
      <alignment horizontal="center" vertical="center"/>
      <protection/>
    </xf>
    <xf numFmtId="4" fontId="10" fillId="0" borderId="13" xfId="57" applyNumberFormat="1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top"/>
      <protection/>
    </xf>
    <xf numFmtId="1" fontId="10" fillId="42" borderId="34" xfId="57" applyNumberFormat="1" applyFont="1" applyFill="1" applyBorder="1" applyAlignment="1">
      <alignment horizontal="center" vertical="center"/>
      <protection/>
    </xf>
    <xf numFmtId="49" fontId="15" fillId="0" borderId="54" xfId="57" applyNumberFormat="1" applyFont="1" applyFill="1" applyBorder="1" applyAlignment="1">
      <alignment horizontal="left" vertical="center" wrapText="1"/>
      <protection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ne" xfId="55"/>
    <cellStyle name="Normalny 2" xfId="56"/>
    <cellStyle name="Normalny 3" xfId="57"/>
    <cellStyle name="Normalny_Arkusz1" xfId="58"/>
    <cellStyle name="Normalny_DK 15" xfId="59"/>
    <cellStyle name="Normalny_DK 15 2" xfId="60"/>
    <cellStyle name="Normalny_DK 63" xfId="61"/>
    <cellStyle name="Obliczenia" xfId="62"/>
    <cellStyle name="Followed Hyperlink" xfId="63"/>
    <cellStyle name="Opis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>
          <a:off x="66865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PL-KO-kolizje%20ener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1\userfolders1\PROJEKTY\NIPL\NIPL-dokumentacja%20zamienna\etap%20I\kosztorysy\Projekty\Projekty\Projekty%20Gda&#324;sk\Elbl&#261;g\EBC%20-%20KST\$zalozenia\XLS\zamiana%20kwoty%20na%20tekst\S&#322;ownie_bez_V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IPL-KO-sanitarn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1\userfolders1\PROJEKTY\NIPL\NIPL-dokumentacja%20zamienna\etap%20I\kosztorysy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wers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ertow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8">
      <selection activeCell="G22" sqref="G22"/>
    </sheetView>
  </sheetViews>
  <sheetFormatPr defaultColWidth="9.00390625" defaultRowHeight="12.75"/>
  <cols>
    <col min="1" max="1" width="19.625" style="0" customWidth="1"/>
    <col min="2" max="2" width="47.00390625" style="0" customWidth="1"/>
    <col min="3" max="3" width="16.00390625" style="0" customWidth="1"/>
  </cols>
  <sheetData>
    <row r="1" spans="1:3" ht="12.75">
      <c r="A1" s="261"/>
      <c r="C1" s="261" t="s">
        <v>282</v>
      </c>
    </row>
    <row r="2" spans="1:4" ht="23.25">
      <c r="A2" s="262" t="s">
        <v>285</v>
      </c>
      <c r="B2" s="262"/>
      <c r="C2" s="262"/>
      <c r="D2" s="197"/>
    </row>
    <row r="3" spans="1:4" ht="18">
      <c r="A3" s="264"/>
      <c r="B3" s="264"/>
      <c r="C3" s="264"/>
      <c r="D3" s="197"/>
    </row>
    <row r="4" spans="1:4" ht="18">
      <c r="A4" s="196"/>
      <c r="B4" s="196"/>
      <c r="C4" s="196"/>
      <c r="D4" s="197"/>
    </row>
    <row r="5" spans="1:4" ht="18">
      <c r="A5" s="266" t="s">
        <v>225</v>
      </c>
      <c r="B5" s="266"/>
      <c r="C5" s="266"/>
      <c r="D5" s="197"/>
    </row>
    <row r="6" spans="1:4" ht="45" customHeight="1">
      <c r="A6" s="265" t="s">
        <v>223</v>
      </c>
      <c r="B6" s="265"/>
      <c r="C6" s="265"/>
      <c r="D6" s="197"/>
    </row>
    <row r="7" spans="1:4" ht="18">
      <c r="A7" s="265" t="s">
        <v>224</v>
      </c>
      <c r="B7" s="265"/>
      <c r="C7" s="265"/>
      <c r="D7" s="197"/>
    </row>
    <row r="8" spans="1:4" ht="18">
      <c r="A8" s="201"/>
      <c r="B8" s="201"/>
      <c r="C8" s="201"/>
      <c r="D8" s="197"/>
    </row>
    <row r="9" spans="1:4" ht="18">
      <c r="A9" s="266" t="s">
        <v>226</v>
      </c>
      <c r="B9" s="266"/>
      <c r="C9" s="266"/>
      <c r="D9" s="197"/>
    </row>
    <row r="10" spans="1:4" ht="18">
      <c r="A10" s="263" t="s">
        <v>227</v>
      </c>
      <c r="B10" s="263"/>
      <c r="C10" s="263"/>
      <c r="D10" s="197"/>
    </row>
    <row r="11" spans="1:4" ht="18">
      <c r="A11" s="263" t="s">
        <v>228</v>
      </c>
      <c r="B11" s="263"/>
      <c r="C11" s="263"/>
      <c r="D11" s="197"/>
    </row>
    <row r="12" spans="1:4" ht="18">
      <c r="A12" s="263"/>
      <c r="B12" s="263"/>
      <c r="C12" s="263"/>
      <c r="D12" s="197"/>
    </row>
    <row r="13" spans="1:4" ht="15.75">
      <c r="A13" s="198"/>
      <c r="B13" s="200"/>
      <c r="C13" s="199"/>
      <c r="D13" s="197"/>
    </row>
    <row r="15" ht="13.5" thickBot="1"/>
    <row r="16" spans="1:3" ht="16.5" thickBot="1">
      <c r="A16" s="241" t="s">
        <v>276</v>
      </c>
      <c r="B16" s="241" t="s">
        <v>277</v>
      </c>
      <c r="C16" s="241" t="s">
        <v>278</v>
      </c>
    </row>
    <row r="17" spans="1:3" ht="16.5" thickBot="1">
      <c r="A17" s="242">
        <v>1</v>
      </c>
      <c r="B17" s="243" t="s">
        <v>222</v>
      </c>
      <c r="C17" s="247">
        <f>'Przedmiar-drogowy'!H60</f>
        <v>0</v>
      </c>
    </row>
    <row r="18" spans="1:3" ht="16.5" thickBot="1">
      <c r="A18" s="244">
        <v>2</v>
      </c>
      <c r="B18" s="245" t="s">
        <v>129</v>
      </c>
      <c r="C18" s="247">
        <f>'Przedmiar-sanitarny'!H64</f>
        <v>0</v>
      </c>
    </row>
    <row r="19" spans="1:3" ht="16.5" thickBot="1">
      <c r="A19" s="246">
        <v>3</v>
      </c>
      <c r="B19" s="245" t="s">
        <v>279</v>
      </c>
      <c r="C19" s="247">
        <f>'Przedmiar-elektryczny'!H39</f>
        <v>0</v>
      </c>
    </row>
    <row r="20" spans="1:3" ht="16.5" thickBot="1">
      <c r="A20" s="244">
        <v>4</v>
      </c>
      <c r="B20" s="245" t="s">
        <v>248</v>
      </c>
      <c r="C20" s="247">
        <f>'Przedmiar-Zieleń '!H19</f>
        <v>0</v>
      </c>
    </row>
    <row r="21" spans="1:3" ht="16.5" thickBot="1">
      <c r="A21" s="267" t="s">
        <v>126</v>
      </c>
      <c r="B21" s="268"/>
      <c r="C21" s="248">
        <f>C17+C18+C19+C20</f>
        <v>0</v>
      </c>
    </row>
    <row r="22" spans="1:3" ht="32.25" thickBot="1">
      <c r="A22" s="251" t="s">
        <v>281</v>
      </c>
      <c r="B22" s="260"/>
      <c r="C22" s="249">
        <f>ROUND(C21*B22,2)</f>
        <v>0</v>
      </c>
    </row>
    <row r="23" spans="1:3" ht="16.5" thickBot="1">
      <c r="A23" s="267" t="s">
        <v>280</v>
      </c>
      <c r="B23" s="268"/>
      <c r="C23" s="250">
        <f>C21+C22</f>
        <v>0</v>
      </c>
    </row>
    <row r="36" ht="35.25" customHeight="1"/>
    <row r="37" ht="33" customHeight="1"/>
    <row r="38" ht="36.75" customHeight="1"/>
  </sheetData>
  <sheetProtection/>
  <mergeCells count="11">
    <mergeCell ref="A11:C11"/>
    <mergeCell ref="A12:C12"/>
    <mergeCell ref="A21:B21"/>
    <mergeCell ref="A23:B23"/>
    <mergeCell ref="A2:C2"/>
    <mergeCell ref="A10:C10"/>
    <mergeCell ref="A3:C3"/>
    <mergeCell ref="A6:C6"/>
    <mergeCell ref="A7:C7"/>
    <mergeCell ref="A5:C5"/>
    <mergeCell ref="A9:C9"/>
  </mergeCells>
  <printOptions/>
  <pageMargins left="1.21" right="0.7" top="0.77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showZeros="0" view="pageBreakPreview" zoomScaleSheetLayoutView="100" zoomScalePageLayoutView="0" workbookViewId="0" topLeftCell="A6">
      <selection activeCell="G12" sqref="G12"/>
    </sheetView>
  </sheetViews>
  <sheetFormatPr defaultColWidth="9.00390625" defaultRowHeight="12.75"/>
  <cols>
    <col min="1" max="1" width="4.75390625" style="28" customWidth="1"/>
    <col min="2" max="2" width="7.625" style="28" customWidth="1"/>
    <col min="3" max="3" width="9.875" style="29" bestFit="1" customWidth="1"/>
    <col min="4" max="4" width="50.375" style="30" customWidth="1"/>
    <col min="5" max="5" width="6.375" style="29" customWidth="1"/>
    <col min="6" max="6" width="8.75390625" style="14" bestFit="1" customWidth="1"/>
    <col min="7" max="7" width="9.00390625" style="26" bestFit="1" customWidth="1"/>
    <col min="8" max="8" width="12.00390625" style="27" customWidth="1"/>
    <col min="9" max="16384" width="9.125" style="13" customWidth="1"/>
  </cols>
  <sheetData>
    <row r="1" spans="1:8" ht="18">
      <c r="A1" s="269" t="s">
        <v>275</v>
      </c>
      <c r="B1" s="270"/>
      <c r="C1" s="270"/>
      <c r="D1" s="270"/>
      <c r="E1" s="270"/>
      <c r="F1" s="270"/>
      <c r="G1" s="270"/>
      <c r="H1" s="270"/>
    </row>
    <row r="2" spans="1:8" ht="36.75" customHeight="1">
      <c r="A2" s="271" t="s">
        <v>245</v>
      </c>
      <c r="B2" s="271"/>
      <c r="C2" s="271"/>
      <c r="D2" s="271"/>
      <c r="E2" s="271"/>
      <c r="F2" s="271"/>
      <c r="G2" s="271"/>
      <c r="H2" s="271"/>
    </row>
    <row r="3" spans="1:8" ht="18">
      <c r="A3" s="271" t="str">
        <f>'Strona tytułowa'!A7</f>
        <v>etap I: budowa drogi 05/1.4KDW</v>
      </c>
      <c r="B3" s="271"/>
      <c r="C3" s="271"/>
      <c r="D3" s="271"/>
      <c r="E3" s="271"/>
      <c r="F3" s="271"/>
      <c r="G3" s="271"/>
      <c r="H3" s="271"/>
    </row>
    <row r="4" spans="1:8" ht="18">
      <c r="A4" s="204"/>
      <c r="B4" s="204"/>
      <c r="C4" s="204"/>
      <c r="D4" s="204"/>
      <c r="E4" s="204"/>
      <c r="F4" s="204"/>
      <c r="G4" s="204"/>
      <c r="H4" s="204"/>
    </row>
    <row r="5" spans="1:8" ht="18">
      <c r="A5" s="270" t="s">
        <v>222</v>
      </c>
      <c r="B5" s="270"/>
      <c r="C5" s="270"/>
      <c r="D5" s="270"/>
      <c r="E5" s="270"/>
      <c r="F5" s="270"/>
      <c r="G5" s="270"/>
      <c r="H5" s="270"/>
    </row>
    <row r="6" spans="1:8" ht="13.5" thickBot="1">
      <c r="A6" s="14"/>
      <c r="B6" s="14"/>
      <c r="C6" s="15"/>
      <c r="D6" s="205"/>
      <c r="E6" s="15"/>
      <c r="G6" s="68"/>
      <c r="H6" s="203"/>
    </row>
    <row r="7" spans="1:8" s="15" customFormat="1" ht="12.75">
      <c r="A7" s="272" t="s">
        <v>3</v>
      </c>
      <c r="B7" s="274" t="s">
        <v>33</v>
      </c>
      <c r="C7" s="276" t="s">
        <v>34</v>
      </c>
      <c r="D7" s="278" t="s">
        <v>12</v>
      </c>
      <c r="E7" s="276" t="s">
        <v>4</v>
      </c>
      <c r="F7" s="276"/>
      <c r="G7" s="280" t="s">
        <v>35</v>
      </c>
      <c r="H7" s="282" t="s">
        <v>36</v>
      </c>
    </row>
    <row r="8" spans="1:8" s="15" customFormat="1" ht="12.75">
      <c r="A8" s="273"/>
      <c r="B8" s="275"/>
      <c r="C8" s="277"/>
      <c r="D8" s="279"/>
      <c r="E8" s="43" t="s">
        <v>5</v>
      </c>
      <c r="F8" s="42" t="s">
        <v>6</v>
      </c>
      <c r="G8" s="281"/>
      <c r="H8" s="283"/>
    </row>
    <row r="9" spans="1:8" ht="13.5" thickBot="1">
      <c r="A9" s="208">
        <v>1</v>
      </c>
      <c r="B9" s="209">
        <v>2</v>
      </c>
      <c r="C9" s="40">
        <v>3</v>
      </c>
      <c r="D9" s="210" t="s">
        <v>37</v>
      </c>
      <c r="E9" s="40">
        <v>5</v>
      </c>
      <c r="F9" s="209">
        <v>6</v>
      </c>
      <c r="G9" s="209">
        <v>7</v>
      </c>
      <c r="H9" s="211">
        <v>8</v>
      </c>
    </row>
    <row r="10" spans="1:8" ht="15.75">
      <c r="A10" s="206"/>
      <c r="B10" s="207">
        <v>45100000</v>
      </c>
      <c r="C10" s="286" t="s">
        <v>52</v>
      </c>
      <c r="D10" s="286"/>
      <c r="E10" s="286"/>
      <c r="F10" s="286"/>
      <c r="G10" s="286"/>
      <c r="H10" s="287"/>
    </row>
    <row r="11" spans="1:8" s="20" customFormat="1" ht="15">
      <c r="A11" s="45" t="s">
        <v>15</v>
      </c>
      <c r="B11" s="2"/>
      <c r="C11" s="3" t="s">
        <v>51</v>
      </c>
      <c r="D11" s="10" t="s">
        <v>53</v>
      </c>
      <c r="E11" s="6" t="s">
        <v>15</v>
      </c>
      <c r="F11" s="6" t="s">
        <v>15</v>
      </c>
      <c r="G11" s="6" t="s">
        <v>15</v>
      </c>
      <c r="H11" s="71" t="s">
        <v>15</v>
      </c>
    </row>
    <row r="12" spans="1:8" ht="25.5">
      <c r="A12" s="49">
        <v>1</v>
      </c>
      <c r="B12" s="7"/>
      <c r="C12" s="8"/>
      <c r="D12" s="34" t="s">
        <v>283</v>
      </c>
      <c r="E12" s="74" t="s">
        <v>207</v>
      </c>
      <c r="F12" s="1">
        <v>1</v>
      </c>
      <c r="G12" s="35"/>
      <c r="H12" s="52">
        <f>ROUND(F12*G12,2)</f>
        <v>0</v>
      </c>
    </row>
    <row r="13" spans="1:8" s="20" customFormat="1" ht="15.75">
      <c r="A13" s="37"/>
      <c r="B13" s="12">
        <v>45100000</v>
      </c>
      <c r="C13" s="288" t="s">
        <v>17</v>
      </c>
      <c r="D13" s="288"/>
      <c r="E13" s="288"/>
      <c r="F13" s="288"/>
      <c r="G13" s="288"/>
      <c r="H13" s="289"/>
    </row>
    <row r="14" spans="1:8" ht="15">
      <c r="A14" s="38" t="s">
        <v>15</v>
      </c>
      <c r="B14" s="2"/>
      <c r="C14" s="3" t="s">
        <v>22</v>
      </c>
      <c r="D14" s="10" t="s">
        <v>8</v>
      </c>
      <c r="E14" s="6" t="s">
        <v>15</v>
      </c>
      <c r="F14" s="6" t="s">
        <v>15</v>
      </c>
      <c r="G14" s="6" t="s">
        <v>15</v>
      </c>
      <c r="H14" s="71" t="s">
        <v>15</v>
      </c>
    </row>
    <row r="15" spans="1:8" ht="25.5">
      <c r="A15" s="45" t="s">
        <v>15</v>
      </c>
      <c r="B15" s="12" t="s">
        <v>89</v>
      </c>
      <c r="C15" s="47" t="s">
        <v>23</v>
      </c>
      <c r="D15" s="48" t="s">
        <v>45</v>
      </c>
      <c r="E15" s="6" t="s">
        <v>15</v>
      </c>
      <c r="F15" s="6" t="s">
        <v>15</v>
      </c>
      <c r="G15" s="6" t="s">
        <v>15</v>
      </c>
      <c r="H15" s="71" t="s">
        <v>15</v>
      </c>
    </row>
    <row r="16" spans="1:8" ht="12.75">
      <c r="A16" s="49">
        <v>2</v>
      </c>
      <c r="B16" s="35"/>
      <c r="C16" s="50"/>
      <c r="D16" s="34" t="s">
        <v>68</v>
      </c>
      <c r="E16" s="50" t="s">
        <v>19</v>
      </c>
      <c r="F16" s="44">
        <v>0.11</v>
      </c>
      <c r="G16" s="51"/>
      <c r="H16" s="52">
        <f>ROUND(F16*G16,2)</f>
        <v>0</v>
      </c>
    </row>
    <row r="17" spans="1:8" ht="15">
      <c r="A17" s="45" t="s">
        <v>15</v>
      </c>
      <c r="B17" s="56" t="s">
        <v>90</v>
      </c>
      <c r="C17" s="47" t="s">
        <v>64</v>
      </c>
      <c r="D17" s="48" t="s">
        <v>65</v>
      </c>
      <c r="E17" s="6" t="s">
        <v>15</v>
      </c>
      <c r="F17" s="6" t="s">
        <v>15</v>
      </c>
      <c r="G17" s="6" t="s">
        <v>15</v>
      </c>
      <c r="H17" s="71"/>
    </row>
    <row r="18" spans="1:8" ht="25.5">
      <c r="A18" s="49">
        <v>3</v>
      </c>
      <c r="B18" s="35"/>
      <c r="C18" s="50"/>
      <c r="D18" s="34" t="s">
        <v>284</v>
      </c>
      <c r="E18" s="74" t="s">
        <v>207</v>
      </c>
      <c r="F18" s="8">
        <v>1</v>
      </c>
      <c r="G18" s="35"/>
      <c r="H18" s="52">
        <f>ROUND(F18*G18,2)</f>
        <v>0</v>
      </c>
    </row>
    <row r="19" spans="1:8" ht="15" customHeight="1">
      <c r="A19" s="38" t="s">
        <v>15</v>
      </c>
      <c r="B19" s="12" t="s">
        <v>90</v>
      </c>
      <c r="C19" s="3" t="s">
        <v>24</v>
      </c>
      <c r="D19" s="10" t="s">
        <v>44</v>
      </c>
      <c r="E19" s="6" t="s">
        <v>15</v>
      </c>
      <c r="F19" s="6" t="s">
        <v>15</v>
      </c>
      <c r="G19" s="6" t="s">
        <v>15</v>
      </c>
      <c r="H19" s="71"/>
    </row>
    <row r="20" spans="1:8" ht="28.5" customHeight="1">
      <c r="A20" s="49">
        <v>4</v>
      </c>
      <c r="B20" s="35"/>
      <c r="C20" s="43"/>
      <c r="D20" s="34" t="s">
        <v>86</v>
      </c>
      <c r="E20" s="50" t="s">
        <v>56</v>
      </c>
      <c r="F20" s="42">
        <v>390</v>
      </c>
      <c r="G20" s="51"/>
      <c r="H20" s="52">
        <f>ROUND(F20*G20,2)</f>
        <v>0</v>
      </c>
    </row>
    <row r="21" spans="1:8" ht="28.5" customHeight="1">
      <c r="A21" s="49">
        <v>5</v>
      </c>
      <c r="B21" s="35"/>
      <c r="C21" s="43"/>
      <c r="D21" s="34" t="s">
        <v>88</v>
      </c>
      <c r="E21" s="50" t="s">
        <v>7</v>
      </c>
      <c r="F21" s="42">
        <v>20</v>
      </c>
      <c r="G21" s="51"/>
      <c r="H21" s="52">
        <f>ROUND(F21*G21,2)</f>
        <v>0</v>
      </c>
    </row>
    <row r="22" spans="1:8" ht="27.75" customHeight="1">
      <c r="A22" s="49">
        <v>6</v>
      </c>
      <c r="B22" s="35"/>
      <c r="C22" s="43"/>
      <c r="D22" s="34" t="s">
        <v>93</v>
      </c>
      <c r="E22" s="50" t="s">
        <v>87</v>
      </c>
      <c r="F22" s="42">
        <v>5</v>
      </c>
      <c r="G22" s="51"/>
      <c r="H22" s="52">
        <f>ROUND(F22*G22,2)</f>
        <v>0</v>
      </c>
    </row>
    <row r="23" spans="1:8" ht="12.75">
      <c r="A23" s="49">
        <v>7</v>
      </c>
      <c r="B23" s="35"/>
      <c r="C23" s="43"/>
      <c r="D23" s="34" t="s">
        <v>54</v>
      </c>
      <c r="E23" s="50" t="s">
        <v>7</v>
      </c>
      <c r="F23" s="43">
        <v>1</v>
      </c>
      <c r="G23" s="51"/>
      <c r="H23" s="52">
        <f>ROUND(F23*G23,2)</f>
        <v>0</v>
      </c>
    </row>
    <row r="24" spans="1:11" ht="12.75">
      <c r="A24" s="49">
        <v>8</v>
      </c>
      <c r="B24" s="35"/>
      <c r="C24" s="43"/>
      <c r="D24" s="34" t="s">
        <v>55</v>
      </c>
      <c r="E24" s="50" t="s">
        <v>7</v>
      </c>
      <c r="F24" s="43">
        <v>1</v>
      </c>
      <c r="G24" s="51"/>
      <c r="H24" s="52">
        <f>ROUND(F24*G24,2)</f>
        <v>0</v>
      </c>
      <c r="K24" s="79"/>
    </row>
    <row r="25" spans="1:8" ht="15">
      <c r="A25" s="38" t="s">
        <v>15</v>
      </c>
      <c r="B25" s="12" t="s">
        <v>90</v>
      </c>
      <c r="C25" s="3" t="s">
        <v>25</v>
      </c>
      <c r="D25" s="10" t="s">
        <v>16</v>
      </c>
      <c r="E25" s="6" t="s">
        <v>15</v>
      </c>
      <c r="F25" s="6"/>
      <c r="G25" s="6" t="s">
        <v>15</v>
      </c>
      <c r="H25" s="71"/>
    </row>
    <row r="26" spans="1:8" ht="16.5" customHeight="1">
      <c r="A26" s="45" t="s">
        <v>15</v>
      </c>
      <c r="B26" s="75"/>
      <c r="C26" s="47" t="s">
        <v>26</v>
      </c>
      <c r="D26" s="48" t="s">
        <v>20</v>
      </c>
      <c r="E26" s="6" t="s">
        <v>15</v>
      </c>
      <c r="F26" s="6"/>
      <c r="G26" s="6" t="s">
        <v>15</v>
      </c>
      <c r="H26" s="71"/>
    </row>
    <row r="27" spans="1:13" ht="15">
      <c r="A27" s="49">
        <v>9</v>
      </c>
      <c r="B27" s="76"/>
      <c r="C27" s="43"/>
      <c r="D27" s="34" t="s">
        <v>73</v>
      </c>
      <c r="E27" s="50" t="s">
        <v>71</v>
      </c>
      <c r="F27" s="42">
        <v>1043</v>
      </c>
      <c r="G27" s="51"/>
      <c r="H27" s="52">
        <f>ROUND(F27*G27,2)</f>
        <v>0</v>
      </c>
      <c r="J27" s="15"/>
      <c r="K27" s="17"/>
      <c r="L27" s="68"/>
      <c r="M27" s="69"/>
    </row>
    <row r="28" spans="1:256" s="20" customFormat="1" ht="15.75">
      <c r="A28" s="45" t="s">
        <v>15</v>
      </c>
      <c r="B28" s="75"/>
      <c r="C28" s="47" t="s">
        <v>27</v>
      </c>
      <c r="D28" s="48" t="s">
        <v>10</v>
      </c>
      <c r="E28" s="6" t="s">
        <v>15</v>
      </c>
      <c r="F28" s="6"/>
      <c r="G28" s="6" t="s">
        <v>15</v>
      </c>
      <c r="H28" s="71"/>
      <c r="I28" s="18"/>
      <c r="J28" s="70"/>
      <c r="K28" s="17"/>
      <c r="L28" s="68"/>
      <c r="M28" s="69"/>
      <c r="N28" s="41"/>
      <c r="O28" s="13"/>
      <c r="P28" s="13"/>
      <c r="Q28" s="18"/>
      <c r="R28" s="18"/>
      <c r="S28" s="284"/>
      <c r="T28" s="285"/>
      <c r="U28" s="285"/>
      <c r="V28" s="285"/>
      <c r="W28" s="13"/>
      <c r="X28" s="13"/>
      <c r="Y28" s="18"/>
      <c r="Z28" s="18"/>
      <c r="AA28" s="284"/>
      <c r="AB28" s="285"/>
      <c r="AC28" s="285"/>
      <c r="AD28" s="285"/>
      <c r="AE28" s="13"/>
      <c r="AF28" s="13"/>
      <c r="AG28" s="18"/>
      <c r="AH28" s="18"/>
      <c r="AI28" s="284"/>
      <c r="AJ28" s="285"/>
      <c r="AK28" s="285"/>
      <c r="AL28" s="285"/>
      <c r="AM28" s="13"/>
      <c r="AN28" s="13"/>
      <c r="AO28" s="18"/>
      <c r="AP28" s="18"/>
      <c r="AQ28" s="284"/>
      <c r="AR28" s="285"/>
      <c r="AS28" s="285"/>
      <c r="AT28" s="285"/>
      <c r="AU28" s="13"/>
      <c r="AV28" s="13"/>
      <c r="AW28" s="18"/>
      <c r="AX28" s="18"/>
      <c r="AY28" s="284"/>
      <c r="AZ28" s="285"/>
      <c r="BA28" s="285"/>
      <c r="BB28" s="285"/>
      <c r="BC28" s="13"/>
      <c r="BD28" s="13"/>
      <c r="BE28" s="18"/>
      <c r="BF28" s="18"/>
      <c r="BG28" s="284"/>
      <c r="BH28" s="285"/>
      <c r="BI28" s="285"/>
      <c r="BJ28" s="285"/>
      <c r="BK28" s="13"/>
      <c r="BL28" s="13"/>
      <c r="BM28" s="18"/>
      <c r="BN28" s="18"/>
      <c r="BO28" s="284"/>
      <c r="BP28" s="285"/>
      <c r="BQ28" s="285"/>
      <c r="BR28" s="285"/>
      <c r="BS28" s="13"/>
      <c r="BT28" s="13"/>
      <c r="BU28" s="18"/>
      <c r="BV28" s="18"/>
      <c r="BW28" s="284"/>
      <c r="BX28" s="285"/>
      <c r="BY28" s="285"/>
      <c r="BZ28" s="285"/>
      <c r="CA28" s="13"/>
      <c r="CB28" s="13"/>
      <c r="CC28" s="18"/>
      <c r="CD28" s="18"/>
      <c r="CE28" s="284"/>
      <c r="CF28" s="285"/>
      <c r="CG28" s="285"/>
      <c r="CH28" s="285"/>
      <c r="CI28" s="13"/>
      <c r="CJ28" s="13"/>
      <c r="CK28" s="18"/>
      <c r="CL28" s="18"/>
      <c r="CM28" s="284"/>
      <c r="CN28" s="285"/>
      <c r="CO28" s="285"/>
      <c r="CP28" s="285"/>
      <c r="CQ28" s="13"/>
      <c r="CR28" s="13"/>
      <c r="CS28" s="18"/>
      <c r="CT28" s="18"/>
      <c r="CU28" s="284"/>
      <c r="CV28" s="285"/>
      <c r="CW28" s="285"/>
      <c r="CX28" s="285"/>
      <c r="CY28" s="13"/>
      <c r="CZ28" s="13"/>
      <c r="DA28" s="18"/>
      <c r="DB28" s="18"/>
      <c r="DC28" s="284"/>
      <c r="DD28" s="285"/>
      <c r="DE28" s="285"/>
      <c r="DF28" s="285"/>
      <c r="DG28" s="13"/>
      <c r="DH28" s="13"/>
      <c r="DI28" s="18"/>
      <c r="DJ28" s="18"/>
      <c r="DK28" s="284"/>
      <c r="DL28" s="285"/>
      <c r="DM28" s="285"/>
      <c r="DN28" s="285"/>
      <c r="DO28" s="13"/>
      <c r="DP28" s="13"/>
      <c r="DQ28" s="18"/>
      <c r="DR28" s="18"/>
      <c r="DS28" s="284"/>
      <c r="DT28" s="285"/>
      <c r="DU28" s="285"/>
      <c r="DV28" s="285"/>
      <c r="DW28" s="13"/>
      <c r="DX28" s="13"/>
      <c r="DY28" s="18"/>
      <c r="DZ28" s="18"/>
      <c r="EA28" s="284"/>
      <c r="EB28" s="285"/>
      <c r="EC28" s="285"/>
      <c r="ED28" s="285"/>
      <c r="EE28" s="13"/>
      <c r="EF28" s="13"/>
      <c r="EG28" s="18"/>
      <c r="EH28" s="18"/>
      <c r="EI28" s="284"/>
      <c r="EJ28" s="285"/>
      <c r="EK28" s="285"/>
      <c r="EL28" s="285"/>
      <c r="EM28" s="13"/>
      <c r="EN28" s="13"/>
      <c r="EO28" s="18"/>
      <c r="EP28" s="18"/>
      <c r="EQ28" s="284"/>
      <c r="ER28" s="285"/>
      <c r="ES28" s="285"/>
      <c r="ET28" s="285"/>
      <c r="EU28" s="13"/>
      <c r="EV28" s="13"/>
      <c r="EW28" s="18"/>
      <c r="EX28" s="18"/>
      <c r="EY28" s="284"/>
      <c r="EZ28" s="285"/>
      <c r="FA28" s="285"/>
      <c r="FB28" s="285"/>
      <c r="FC28" s="13"/>
      <c r="FD28" s="13"/>
      <c r="FE28" s="18"/>
      <c r="FF28" s="18"/>
      <c r="FG28" s="284"/>
      <c r="FH28" s="285"/>
      <c r="FI28" s="285"/>
      <c r="FJ28" s="285"/>
      <c r="FK28" s="13"/>
      <c r="FL28" s="13"/>
      <c r="FM28" s="18"/>
      <c r="FN28" s="18"/>
      <c r="FO28" s="284"/>
      <c r="FP28" s="285"/>
      <c r="FQ28" s="285"/>
      <c r="FR28" s="285"/>
      <c r="FS28" s="13"/>
      <c r="FT28" s="13"/>
      <c r="FU28" s="18"/>
      <c r="FV28" s="18"/>
      <c r="FW28" s="284"/>
      <c r="FX28" s="285"/>
      <c r="FY28" s="285"/>
      <c r="FZ28" s="285"/>
      <c r="GA28" s="13"/>
      <c r="GB28" s="13"/>
      <c r="GC28" s="18"/>
      <c r="GD28" s="18"/>
      <c r="GE28" s="284"/>
      <c r="GF28" s="285"/>
      <c r="GG28" s="285"/>
      <c r="GH28" s="285"/>
      <c r="GI28" s="13"/>
      <c r="GJ28" s="13"/>
      <c r="GK28" s="18"/>
      <c r="GL28" s="18"/>
      <c r="GM28" s="284"/>
      <c r="GN28" s="285"/>
      <c r="GO28" s="285"/>
      <c r="GP28" s="285"/>
      <c r="GQ28" s="13"/>
      <c r="GR28" s="13"/>
      <c r="GS28" s="18"/>
      <c r="GT28" s="18"/>
      <c r="GU28" s="284"/>
      <c r="GV28" s="285"/>
      <c r="GW28" s="285"/>
      <c r="GX28" s="285"/>
      <c r="GY28" s="13"/>
      <c r="GZ28" s="13"/>
      <c r="HA28" s="18"/>
      <c r="HB28" s="18"/>
      <c r="HC28" s="284"/>
      <c r="HD28" s="285"/>
      <c r="HE28" s="285"/>
      <c r="HF28" s="285"/>
      <c r="HG28" s="13"/>
      <c r="HH28" s="13"/>
      <c r="HI28" s="18"/>
      <c r="HJ28" s="18"/>
      <c r="HK28" s="284"/>
      <c r="HL28" s="285"/>
      <c r="HM28" s="285"/>
      <c r="HN28" s="285"/>
      <c r="HO28" s="13"/>
      <c r="HP28" s="13"/>
      <c r="HQ28" s="18"/>
      <c r="HR28" s="18"/>
      <c r="HS28" s="284"/>
      <c r="HT28" s="285"/>
      <c r="HU28" s="285"/>
      <c r="HV28" s="285"/>
      <c r="HW28" s="13"/>
      <c r="HX28" s="13"/>
      <c r="HY28" s="18"/>
      <c r="HZ28" s="18"/>
      <c r="IA28" s="284"/>
      <c r="IB28" s="285"/>
      <c r="IC28" s="285"/>
      <c r="ID28" s="285"/>
      <c r="IE28" s="13"/>
      <c r="IF28" s="13"/>
      <c r="IG28" s="18"/>
      <c r="IH28" s="18"/>
      <c r="II28" s="284"/>
      <c r="IJ28" s="285"/>
      <c r="IK28" s="285"/>
      <c r="IL28" s="285"/>
      <c r="IM28" s="13"/>
      <c r="IN28" s="13"/>
      <c r="IO28" s="18"/>
      <c r="IP28" s="18"/>
      <c r="IQ28" s="284"/>
      <c r="IR28" s="285"/>
      <c r="IS28" s="285"/>
      <c r="IT28" s="285"/>
      <c r="IU28" s="13"/>
      <c r="IV28" s="13"/>
    </row>
    <row r="29" spans="1:13" s="20" customFormat="1" ht="15">
      <c r="A29" s="36">
        <v>10</v>
      </c>
      <c r="B29" s="76"/>
      <c r="C29" s="5"/>
      <c r="D29" s="11" t="s">
        <v>74</v>
      </c>
      <c r="E29" s="50" t="s">
        <v>71</v>
      </c>
      <c r="F29" s="42">
        <v>658</v>
      </c>
      <c r="G29" s="9"/>
      <c r="H29" s="52">
        <f>ROUND(F29*G29,2)</f>
        <v>0</v>
      </c>
      <c r="J29" s="15"/>
      <c r="K29" s="17"/>
      <c r="L29" s="68"/>
      <c r="M29" s="69"/>
    </row>
    <row r="30" spans="1:8" s="20" customFormat="1" ht="15.75">
      <c r="A30" s="53"/>
      <c r="B30" s="12"/>
      <c r="C30" s="292" t="s">
        <v>18</v>
      </c>
      <c r="D30" s="292"/>
      <c r="E30" s="292"/>
      <c r="F30" s="292"/>
      <c r="G30" s="292"/>
      <c r="H30" s="293"/>
    </row>
    <row r="31" spans="1:8" s="31" customFormat="1" ht="15" customHeight="1">
      <c r="A31" s="45" t="s">
        <v>15</v>
      </c>
      <c r="B31" s="12" t="s">
        <v>91</v>
      </c>
      <c r="C31" s="47" t="s">
        <v>28</v>
      </c>
      <c r="D31" s="48" t="s">
        <v>11</v>
      </c>
      <c r="E31" s="6" t="s">
        <v>15</v>
      </c>
      <c r="F31" s="6"/>
      <c r="G31" s="6" t="s">
        <v>15</v>
      </c>
      <c r="H31" s="71" t="s">
        <v>15</v>
      </c>
    </row>
    <row r="32" spans="1:8" s="22" customFormat="1" ht="15">
      <c r="A32" s="45" t="s">
        <v>15</v>
      </c>
      <c r="B32" s="75"/>
      <c r="C32" s="47" t="s">
        <v>38</v>
      </c>
      <c r="D32" s="48" t="s">
        <v>39</v>
      </c>
      <c r="E32" s="6" t="s">
        <v>15</v>
      </c>
      <c r="F32" s="6"/>
      <c r="G32" s="6" t="s">
        <v>15</v>
      </c>
      <c r="H32" s="71" t="s">
        <v>15</v>
      </c>
    </row>
    <row r="33" spans="1:8" s="22" customFormat="1" ht="15" customHeight="1">
      <c r="A33" s="49">
        <v>11</v>
      </c>
      <c r="B33" s="76"/>
      <c r="C33" s="43"/>
      <c r="D33" s="34" t="s">
        <v>32</v>
      </c>
      <c r="E33" s="50" t="s">
        <v>56</v>
      </c>
      <c r="F33" s="42">
        <v>893</v>
      </c>
      <c r="G33" s="51"/>
      <c r="H33" s="52">
        <f>ROUND(F33*G33,2)</f>
        <v>0</v>
      </c>
    </row>
    <row r="34" spans="1:8" s="22" customFormat="1" ht="25.5">
      <c r="A34" s="54" t="s">
        <v>15</v>
      </c>
      <c r="B34" s="77"/>
      <c r="C34" s="57" t="s">
        <v>29</v>
      </c>
      <c r="D34" s="48" t="s">
        <v>21</v>
      </c>
      <c r="E34" s="6" t="s">
        <v>15</v>
      </c>
      <c r="F34" s="6"/>
      <c r="G34" s="6" t="s">
        <v>15</v>
      </c>
      <c r="H34" s="71"/>
    </row>
    <row r="35" spans="1:8" s="22" customFormat="1" ht="15">
      <c r="A35" s="55">
        <v>12</v>
      </c>
      <c r="B35" s="78"/>
      <c r="C35" s="58"/>
      <c r="D35" s="34" t="s">
        <v>79</v>
      </c>
      <c r="E35" s="59" t="s">
        <v>56</v>
      </c>
      <c r="F35" s="60">
        <v>266</v>
      </c>
      <c r="G35" s="61"/>
      <c r="H35" s="52">
        <f>ROUND(F35*G35,2)</f>
        <v>0</v>
      </c>
    </row>
    <row r="36" spans="1:8" s="22" customFormat="1" ht="15">
      <c r="A36" s="55">
        <v>13</v>
      </c>
      <c r="B36" s="78"/>
      <c r="C36" s="58"/>
      <c r="D36" s="34" t="s">
        <v>80</v>
      </c>
      <c r="E36" s="59" t="s">
        <v>56</v>
      </c>
      <c r="F36" s="60">
        <v>627</v>
      </c>
      <c r="G36" s="61"/>
      <c r="H36" s="52">
        <f>ROUND(F36*G36,2)</f>
        <v>0</v>
      </c>
    </row>
    <row r="37" spans="1:8" s="22" customFormat="1" ht="15">
      <c r="A37" s="54"/>
      <c r="B37" s="77"/>
      <c r="C37" s="47" t="s">
        <v>46</v>
      </c>
      <c r="D37" s="48" t="s">
        <v>66</v>
      </c>
      <c r="E37" s="6" t="s">
        <v>15</v>
      </c>
      <c r="F37" s="6"/>
      <c r="G37" s="6" t="s">
        <v>15</v>
      </c>
      <c r="H37" s="71"/>
    </row>
    <row r="38" spans="1:8" s="22" customFormat="1" ht="25.5">
      <c r="A38" s="55">
        <v>14</v>
      </c>
      <c r="B38" s="78"/>
      <c r="C38" s="58"/>
      <c r="D38" s="34" t="s">
        <v>81</v>
      </c>
      <c r="E38" s="59" t="s">
        <v>56</v>
      </c>
      <c r="F38" s="60">
        <v>266</v>
      </c>
      <c r="G38" s="61"/>
      <c r="H38" s="52">
        <f>ROUND(F38*G38,2)</f>
        <v>0</v>
      </c>
    </row>
    <row r="39" spans="1:11" s="22" customFormat="1" ht="25.5">
      <c r="A39" s="55">
        <v>15</v>
      </c>
      <c r="B39" s="78"/>
      <c r="C39" s="58"/>
      <c r="D39" s="34" t="s">
        <v>82</v>
      </c>
      <c r="E39" s="59" t="s">
        <v>56</v>
      </c>
      <c r="F39" s="60">
        <v>627</v>
      </c>
      <c r="G39" s="61"/>
      <c r="H39" s="52">
        <f>ROUND(F39*G39,2)</f>
        <v>0</v>
      </c>
      <c r="K39" s="80"/>
    </row>
    <row r="40" spans="1:8" s="20" customFormat="1" ht="15">
      <c r="A40" s="72"/>
      <c r="B40" s="46"/>
      <c r="C40" s="47" t="s">
        <v>57</v>
      </c>
      <c r="D40" s="48" t="s">
        <v>58</v>
      </c>
      <c r="E40" s="6" t="s">
        <v>15</v>
      </c>
      <c r="F40" s="6"/>
      <c r="G40" s="6" t="s">
        <v>15</v>
      </c>
      <c r="H40" s="71"/>
    </row>
    <row r="41" spans="1:8" s="20" customFormat="1" ht="38.25">
      <c r="A41" s="49">
        <v>16</v>
      </c>
      <c r="B41" s="35"/>
      <c r="C41" s="50"/>
      <c r="D41" s="34" t="s">
        <v>75</v>
      </c>
      <c r="E41" s="50" t="s">
        <v>56</v>
      </c>
      <c r="F41" s="42">
        <v>627</v>
      </c>
      <c r="G41" s="51"/>
      <c r="H41" s="52">
        <f>ROUND(F41*G41,2)</f>
        <v>0</v>
      </c>
    </row>
    <row r="42" spans="1:8" s="20" customFormat="1" ht="26.25" customHeight="1">
      <c r="A42" s="38" t="s">
        <v>15</v>
      </c>
      <c r="B42" s="12">
        <v>45112700</v>
      </c>
      <c r="C42" s="3" t="s">
        <v>30</v>
      </c>
      <c r="D42" s="10" t="s">
        <v>13</v>
      </c>
      <c r="E42" s="6" t="s">
        <v>15</v>
      </c>
      <c r="F42" s="6"/>
      <c r="G42" s="6" t="s">
        <v>15</v>
      </c>
      <c r="H42" s="71"/>
    </row>
    <row r="43" spans="1:8" s="20" customFormat="1" ht="15">
      <c r="A43" s="45" t="s">
        <v>15</v>
      </c>
      <c r="B43" s="12" t="s">
        <v>92</v>
      </c>
      <c r="C43" s="47" t="s">
        <v>31</v>
      </c>
      <c r="D43" s="48" t="s">
        <v>59</v>
      </c>
      <c r="E43" s="6" t="s">
        <v>15</v>
      </c>
      <c r="F43" s="6"/>
      <c r="G43" s="6" t="s">
        <v>15</v>
      </c>
      <c r="H43" s="71"/>
    </row>
    <row r="44" spans="1:8" s="20" customFormat="1" ht="15">
      <c r="A44" s="49">
        <v>17</v>
      </c>
      <c r="B44" s="35"/>
      <c r="C44" s="50"/>
      <c r="D44" s="34" t="s">
        <v>72</v>
      </c>
      <c r="E44" s="50" t="s">
        <v>56</v>
      </c>
      <c r="F44" s="42">
        <v>364</v>
      </c>
      <c r="G44" s="51"/>
      <c r="H44" s="52">
        <f>ROUND(F44*G44,2)</f>
        <v>0</v>
      </c>
    </row>
    <row r="45" spans="1:8" s="20" customFormat="1" ht="15">
      <c r="A45" s="38" t="s">
        <v>15</v>
      </c>
      <c r="B45" s="12" t="s">
        <v>91</v>
      </c>
      <c r="C45" s="3" t="s">
        <v>47</v>
      </c>
      <c r="D45" s="32" t="s">
        <v>48</v>
      </c>
      <c r="E45" s="6" t="s">
        <v>15</v>
      </c>
      <c r="F45" s="6"/>
      <c r="G45" s="6" t="s">
        <v>15</v>
      </c>
      <c r="H45" s="71"/>
    </row>
    <row r="46" spans="1:8" s="20" customFormat="1" ht="15">
      <c r="A46" s="38" t="s">
        <v>15</v>
      </c>
      <c r="B46" s="2"/>
      <c r="C46" s="3" t="s">
        <v>49</v>
      </c>
      <c r="D46" s="32" t="s">
        <v>50</v>
      </c>
      <c r="E46" s="6" t="s">
        <v>15</v>
      </c>
      <c r="F46" s="6"/>
      <c r="G46" s="6" t="s">
        <v>15</v>
      </c>
      <c r="H46" s="71"/>
    </row>
    <row r="47" spans="1:8" s="20" customFormat="1" ht="12.75">
      <c r="A47" s="36">
        <v>18</v>
      </c>
      <c r="B47" s="4"/>
      <c r="C47" s="5"/>
      <c r="D47" s="33" t="s">
        <v>77</v>
      </c>
      <c r="E47" s="5" t="s">
        <v>7</v>
      </c>
      <c r="F47" s="42">
        <v>2</v>
      </c>
      <c r="G47" s="51"/>
      <c r="H47" s="52">
        <f>ROUND(F47*G47,2)</f>
        <v>0</v>
      </c>
    </row>
    <row r="48" spans="1:11" s="20" customFormat="1" ht="12.75">
      <c r="A48" s="36">
        <v>19</v>
      </c>
      <c r="B48" s="4"/>
      <c r="C48" s="5"/>
      <c r="D48" s="33" t="s">
        <v>78</v>
      </c>
      <c r="E48" s="5" t="s">
        <v>7</v>
      </c>
      <c r="F48" s="42">
        <v>4</v>
      </c>
      <c r="G48" s="51"/>
      <c r="H48" s="52">
        <f>ROUND(F48*G48,2)</f>
        <v>0</v>
      </c>
      <c r="K48" s="65"/>
    </row>
    <row r="49" spans="1:8" s="20" customFormat="1" ht="12.75">
      <c r="A49" s="36">
        <v>20</v>
      </c>
      <c r="B49" s="4"/>
      <c r="C49" s="5"/>
      <c r="D49" s="33" t="s">
        <v>60</v>
      </c>
      <c r="E49" s="5" t="s">
        <v>7</v>
      </c>
      <c r="F49" s="42">
        <v>6</v>
      </c>
      <c r="G49" s="51"/>
      <c r="H49" s="52">
        <f>ROUND(F49*G49,2)</f>
        <v>0</v>
      </c>
    </row>
    <row r="50" spans="1:8" s="20" customFormat="1" ht="15">
      <c r="A50" s="38" t="s">
        <v>15</v>
      </c>
      <c r="B50" s="12" t="s">
        <v>91</v>
      </c>
      <c r="C50" s="3" t="s">
        <v>0</v>
      </c>
      <c r="D50" s="10" t="s">
        <v>14</v>
      </c>
      <c r="E50" s="6" t="s">
        <v>15</v>
      </c>
      <c r="F50" s="6"/>
      <c r="G50" s="6" t="s">
        <v>15</v>
      </c>
      <c r="H50" s="71"/>
    </row>
    <row r="51" spans="1:8" s="20" customFormat="1" ht="15">
      <c r="A51" s="45" t="s">
        <v>15</v>
      </c>
      <c r="B51" s="75"/>
      <c r="C51" s="47" t="s">
        <v>40</v>
      </c>
      <c r="D51" s="48" t="s">
        <v>61</v>
      </c>
      <c r="E51" s="6" t="s">
        <v>15</v>
      </c>
      <c r="F51" s="6"/>
      <c r="G51" s="6" t="s">
        <v>15</v>
      </c>
      <c r="H51" s="71"/>
    </row>
    <row r="52" spans="1:8" s="20" customFormat="1" ht="25.5">
      <c r="A52" s="49">
        <v>21</v>
      </c>
      <c r="B52" s="76"/>
      <c r="C52" s="50"/>
      <c r="D52" s="34" t="s">
        <v>69</v>
      </c>
      <c r="E52" s="50" t="s">
        <v>9</v>
      </c>
      <c r="F52" s="62">
        <v>144</v>
      </c>
      <c r="G52" s="51"/>
      <c r="H52" s="52">
        <f>ROUND(F52*G52,2)</f>
        <v>0</v>
      </c>
    </row>
    <row r="53" spans="1:8" s="20" customFormat="1" ht="25.5">
      <c r="A53" s="49">
        <v>22</v>
      </c>
      <c r="B53" s="76"/>
      <c r="C53" s="50"/>
      <c r="D53" s="34" t="s">
        <v>70</v>
      </c>
      <c r="E53" s="50" t="s">
        <v>9</v>
      </c>
      <c r="F53" s="62">
        <v>75</v>
      </c>
      <c r="G53" s="51"/>
      <c r="H53" s="52">
        <f>ROUND(F53*G53,2)</f>
        <v>0</v>
      </c>
    </row>
    <row r="54" spans="1:8" ht="15">
      <c r="A54" s="45" t="s">
        <v>15</v>
      </c>
      <c r="B54" s="75"/>
      <c r="C54" s="47" t="s">
        <v>1</v>
      </c>
      <c r="D54" s="48" t="s">
        <v>62</v>
      </c>
      <c r="E54" s="6" t="s">
        <v>15</v>
      </c>
      <c r="F54" s="6"/>
      <c r="G54" s="6" t="s">
        <v>15</v>
      </c>
      <c r="H54" s="71"/>
    </row>
    <row r="55" spans="1:17" ht="33.75" customHeight="1">
      <c r="A55" s="49">
        <v>23</v>
      </c>
      <c r="B55" s="35"/>
      <c r="C55" s="50"/>
      <c r="D55" s="34" t="s">
        <v>76</v>
      </c>
      <c r="E55" s="50" t="s">
        <v>56</v>
      </c>
      <c r="F55" s="42">
        <v>266</v>
      </c>
      <c r="G55" s="51"/>
      <c r="H55" s="52">
        <f>ROUND(F55*G55,2)</f>
        <v>0</v>
      </c>
      <c r="J55" s="14"/>
      <c r="K55" s="14"/>
      <c r="L55" s="19"/>
      <c r="M55" s="63"/>
      <c r="N55" s="15"/>
      <c r="O55" s="64"/>
      <c r="P55" s="26"/>
      <c r="Q55" s="65"/>
    </row>
    <row r="56" spans="1:8" ht="15">
      <c r="A56" s="45" t="s">
        <v>15</v>
      </c>
      <c r="B56" s="46"/>
      <c r="C56" s="47" t="s">
        <v>2</v>
      </c>
      <c r="D56" s="48" t="s">
        <v>63</v>
      </c>
      <c r="E56" s="6" t="s">
        <v>15</v>
      </c>
      <c r="F56" s="6"/>
      <c r="G56" s="6" t="s">
        <v>15</v>
      </c>
      <c r="H56" s="71"/>
    </row>
    <row r="57" spans="1:8" ht="25.5">
      <c r="A57" s="49">
        <v>24</v>
      </c>
      <c r="B57" s="35"/>
      <c r="C57" s="50"/>
      <c r="D57" s="34" t="s">
        <v>67</v>
      </c>
      <c r="E57" s="50" t="s">
        <v>9</v>
      </c>
      <c r="F57" s="62">
        <v>140</v>
      </c>
      <c r="G57" s="51"/>
      <c r="H57" s="52">
        <f>ROUND(F57*G57,2)</f>
        <v>0</v>
      </c>
    </row>
    <row r="58" spans="1:8" ht="15">
      <c r="A58" s="45" t="s">
        <v>15</v>
      </c>
      <c r="B58" s="46"/>
      <c r="C58" s="47" t="s">
        <v>42</v>
      </c>
      <c r="D58" s="48" t="s">
        <v>43</v>
      </c>
      <c r="E58" s="6" t="s">
        <v>15</v>
      </c>
      <c r="F58" s="6"/>
      <c r="G58" s="6" t="s">
        <v>15</v>
      </c>
      <c r="H58" s="71" t="s">
        <v>15</v>
      </c>
    </row>
    <row r="59" spans="1:11" ht="12.75">
      <c r="A59" s="49">
        <v>25</v>
      </c>
      <c r="B59" s="35"/>
      <c r="C59" s="43"/>
      <c r="D59" s="34" t="s">
        <v>68</v>
      </c>
      <c r="E59" s="50" t="s">
        <v>19</v>
      </c>
      <c r="F59" s="66">
        <v>0.11</v>
      </c>
      <c r="G59" s="67"/>
      <c r="H59" s="52">
        <f>ROUND(F59*G59,2)</f>
        <v>0</v>
      </c>
      <c r="K59" s="79"/>
    </row>
    <row r="60" spans="1:8" ht="20.25">
      <c r="A60" s="36"/>
      <c r="B60" s="4"/>
      <c r="C60" s="5"/>
      <c r="D60" s="294" t="s">
        <v>41</v>
      </c>
      <c r="E60" s="294"/>
      <c r="F60" s="294"/>
      <c r="G60" s="294"/>
      <c r="H60" s="39">
        <f>H12+H16+H18+H20+H21+H22+H23+H24+H27+H29+H33+H35+H36+H38+H39+H41+H44+H47+H48+H49+H52+H53+H55+H57+H59</f>
        <v>0</v>
      </c>
    </row>
    <row r="61" spans="1:8" ht="12.75">
      <c r="A61" s="14"/>
      <c r="B61" s="14"/>
      <c r="C61" s="15"/>
      <c r="D61" s="23"/>
      <c r="E61" s="16"/>
      <c r="F61" s="17"/>
      <c r="G61" s="19"/>
      <c r="H61" s="24"/>
    </row>
    <row r="62" spans="1:5" ht="12.75">
      <c r="A62" s="25"/>
      <c r="B62" s="25"/>
      <c r="C62" s="21"/>
      <c r="D62" s="21"/>
      <c r="E62" s="21"/>
    </row>
    <row r="63" spans="1:5" ht="12.75">
      <c r="A63" s="25"/>
      <c r="B63" s="25"/>
      <c r="C63" s="21"/>
      <c r="D63" s="21"/>
      <c r="E63" s="21"/>
    </row>
    <row r="64" spans="2:8" ht="12.75">
      <c r="B64" s="29" t="s">
        <v>84</v>
      </c>
      <c r="C64" s="13"/>
      <c r="D64" s="13"/>
      <c r="E64" s="291" t="s">
        <v>244</v>
      </c>
      <c r="F64" s="291"/>
      <c r="G64" s="291"/>
      <c r="H64" s="291"/>
    </row>
    <row r="65" spans="2:8" ht="12.75">
      <c r="B65" s="73" t="s">
        <v>83</v>
      </c>
      <c r="C65" s="13"/>
      <c r="D65" s="202"/>
      <c r="E65" s="290" t="s">
        <v>85</v>
      </c>
      <c r="F65" s="290"/>
      <c r="G65" s="290"/>
      <c r="H65" s="290"/>
    </row>
  </sheetData>
  <sheetProtection/>
  <mergeCells count="47">
    <mergeCell ref="FG28:FJ28"/>
    <mergeCell ref="GU28:GX28"/>
    <mergeCell ref="A3:H3"/>
    <mergeCell ref="HS28:HV28"/>
    <mergeCell ref="IA28:ID28"/>
    <mergeCell ref="EA28:ED28"/>
    <mergeCell ref="EI28:EL28"/>
    <mergeCell ref="EQ28:ET28"/>
    <mergeCell ref="EY28:FB28"/>
    <mergeCell ref="HC28:HF28"/>
    <mergeCell ref="HK28:HN28"/>
    <mergeCell ref="DS28:DV28"/>
    <mergeCell ref="E65:H65"/>
    <mergeCell ref="E64:H64"/>
    <mergeCell ref="II28:IL28"/>
    <mergeCell ref="IQ28:IT28"/>
    <mergeCell ref="C30:H30"/>
    <mergeCell ref="D60:G60"/>
    <mergeCell ref="FW28:FZ28"/>
    <mergeCell ref="GE28:GH28"/>
    <mergeCell ref="GM28:GP28"/>
    <mergeCell ref="AY28:BB28"/>
    <mergeCell ref="BG28:BJ28"/>
    <mergeCell ref="BO28:BR28"/>
    <mergeCell ref="BW28:BZ28"/>
    <mergeCell ref="FO28:FR28"/>
    <mergeCell ref="CE28:CH28"/>
    <mergeCell ref="CM28:CP28"/>
    <mergeCell ref="CU28:CX28"/>
    <mergeCell ref="DC28:DF28"/>
    <mergeCell ref="DK28:DN28"/>
    <mergeCell ref="C10:H10"/>
    <mergeCell ref="C13:H13"/>
    <mergeCell ref="S28:V28"/>
    <mergeCell ref="AA28:AD28"/>
    <mergeCell ref="AI28:AL28"/>
    <mergeCell ref="AQ28:AT28"/>
    <mergeCell ref="A1:H1"/>
    <mergeCell ref="A2:H2"/>
    <mergeCell ref="A5:H5"/>
    <mergeCell ref="A7:A8"/>
    <mergeCell ref="B7:B8"/>
    <mergeCell ref="C7:C8"/>
    <mergeCell ref="D7:D8"/>
    <mergeCell ref="E7:F7"/>
    <mergeCell ref="G7:G8"/>
    <mergeCell ref="H7:H8"/>
  </mergeCells>
  <printOptions horizontalCentered="1"/>
  <pageMargins left="0.7874015748031497" right="0.15748031496062992" top="0.5905511811023623" bottom="0.5905511811023623" header="0.2362204724409449" footer="0.3937007874015748"/>
  <pageSetup firstPageNumber="1" useFirstPageNumber="1" fitToHeight="3" fitToWidth="3" horizontalDpi="600" verticalDpi="600" orientation="portrait" paperSize="9" scale="87" r:id="rId2"/>
  <headerFooter alignWithMargins="0">
    <oddFooter>&amp;C&amp;"Arial,Normalny"&amp;9&amp;P</oddFooter>
  </headerFooter>
  <rowBreaks count="1" manualBreakCount="1">
    <brk id="4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3"/>
  <sheetViews>
    <sheetView showZeros="0" view="pageBreakPreview" zoomScaleSheetLayoutView="100" zoomScalePageLayoutView="0" workbookViewId="0" topLeftCell="A1">
      <selection activeCell="E78" sqref="E78"/>
    </sheetView>
  </sheetViews>
  <sheetFormatPr defaultColWidth="9.00390625" defaultRowHeight="12.75"/>
  <cols>
    <col min="1" max="1" width="5.125" style="117" customWidth="1"/>
    <col min="2" max="2" width="7.875" style="106" customWidth="1"/>
    <col min="3" max="3" width="7.375" style="107" customWidth="1"/>
    <col min="4" max="4" width="49.375" style="164" customWidth="1"/>
    <col min="5" max="5" width="10.625" style="84" bestFit="1" customWidth="1"/>
    <col min="6" max="6" width="7.875" style="160" customWidth="1"/>
    <col min="7" max="7" width="8.625" style="161" customWidth="1"/>
    <col min="8" max="8" width="14.25390625" style="113" customWidth="1"/>
    <col min="9" max="14" width="9.125" style="81" customWidth="1"/>
    <col min="15" max="15" width="23.00390625" style="81" customWidth="1"/>
    <col min="16" max="16384" width="9.125" style="81" customWidth="1"/>
  </cols>
  <sheetData>
    <row r="1" spans="1:8" ht="18">
      <c r="A1" s="295" t="s">
        <v>274</v>
      </c>
      <c r="B1" s="295"/>
      <c r="C1" s="295"/>
      <c r="D1" s="295"/>
      <c r="E1" s="295"/>
      <c r="F1" s="295"/>
      <c r="G1" s="295"/>
      <c r="H1" s="295"/>
    </row>
    <row r="2" spans="1:8" ht="49.5" customHeight="1">
      <c r="A2" s="296" t="s">
        <v>223</v>
      </c>
      <c r="B2" s="296"/>
      <c r="C2" s="296"/>
      <c r="D2" s="296"/>
      <c r="E2" s="296"/>
      <c r="F2" s="296"/>
      <c r="G2" s="296"/>
      <c r="H2" s="296"/>
    </row>
    <row r="3" spans="1:8" ht="18">
      <c r="A3" s="296" t="str">
        <f>'Strona tytułowa'!A7</f>
        <v>etap I: budowa drogi 05/1.4KDW</v>
      </c>
      <c r="B3" s="296"/>
      <c r="C3" s="296"/>
      <c r="D3" s="296"/>
      <c r="E3" s="296"/>
      <c r="F3" s="296"/>
      <c r="G3" s="296"/>
      <c r="H3" s="296"/>
    </row>
    <row r="4" spans="1:8" ht="18">
      <c r="A4" s="226"/>
      <c r="B4" s="226"/>
      <c r="C4" s="226"/>
      <c r="D4" s="226"/>
      <c r="E4" s="226"/>
      <c r="F4" s="226"/>
      <c r="G4" s="226"/>
      <c r="H4" s="226"/>
    </row>
    <row r="5" spans="1:8" ht="18">
      <c r="A5" s="295" t="s">
        <v>129</v>
      </c>
      <c r="B5" s="295"/>
      <c r="C5" s="295"/>
      <c r="D5" s="295"/>
      <c r="E5" s="295"/>
      <c r="F5" s="295"/>
      <c r="G5" s="295"/>
      <c r="H5" s="295"/>
    </row>
    <row r="6" spans="1:8" ht="18.75" thickBot="1">
      <c r="A6" s="297"/>
      <c r="B6" s="297"/>
      <c r="C6" s="297"/>
      <c r="D6" s="297"/>
      <c r="E6" s="297"/>
      <c r="F6" s="297"/>
      <c r="G6" s="297"/>
      <c r="H6" s="297"/>
    </row>
    <row r="7" spans="1:8" ht="12.75">
      <c r="A7" s="123"/>
      <c r="B7" s="124"/>
      <c r="C7" s="125"/>
      <c r="D7" s="126"/>
      <c r="E7" s="127"/>
      <c r="F7" s="128"/>
      <c r="G7" s="129"/>
      <c r="H7" s="130"/>
    </row>
    <row r="8" spans="1:8" s="84" customFormat="1" ht="12.75" customHeight="1">
      <c r="A8" s="298" t="s">
        <v>3</v>
      </c>
      <c r="B8" s="299" t="s">
        <v>33</v>
      </c>
      <c r="C8" s="300" t="s">
        <v>34</v>
      </c>
      <c r="D8" s="301" t="s">
        <v>12</v>
      </c>
      <c r="E8" s="302" t="s">
        <v>4</v>
      </c>
      <c r="F8" s="302"/>
      <c r="G8" s="303" t="s">
        <v>35</v>
      </c>
      <c r="H8" s="306" t="s">
        <v>36</v>
      </c>
    </row>
    <row r="9" spans="1:8" s="84" customFormat="1" ht="12.75">
      <c r="A9" s="298"/>
      <c r="B9" s="299"/>
      <c r="C9" s="300"/>
      <c r="D9" s="301"/>
      <c r="E9" s="82" t="s">
        <v>5</v>
      </c>
      <c r="F9" s="83" t="s">
        <v>6</v>
      </c>
      <c r="G9" s="303"/>
      <c r="H9" s="306"/>
    </row>
    <row r="10" spans="1:8" ht="12.75">
      <c r="A10" s="131">
        <v>1</v>
      </c>
      <c r="B10" s="85">
        <v>2</v>
      </c>
      <c r="C10" s="86">
        <v>3</v>
      </c>
      <c r="D10" s="132" t="s">
        <v>37</v>
      </c>
      <c r="E10" s="86">
        <v>5</v>
      </c>
      <c r="F10" s="228">
        <v>6</v>
      </c>
      <c r="G10" s="229">
        <v>7</v>
      </c>
      <c r="H10" s="86">
        <v>8</v>
      </c>
    </row>
    <row r="11" spans="1:8" ht="12.75">
      <c r="A11" s="133" t="s">
        <v>15</v>
      </c>
      <c r="B11" s="134" t="s">
        <v>130</v>
      </c>
      <c r="C11" s="254" t="s">
        <v>131</v>
      </c>
      <c r="D11" s="135" t="s">
        <v>132</v>
      </c>
      <c r="E11" s="136"/>
      <c r="F11" s="137"/>
      <c r="G11" s="136"/>
      <c r="H11" s="138"/>
    </row>
    <row r="12" spans="1:8" ht="25.5">
      <c r="A12" s="139" t="s">
        <v>133</v>
      </c>
      <c r="B12" s="140"/>
      <c r="C12" s="141"/>
      <c r="D12" s="142" t="s">
        <v>134</v>
      </c>
      <c r="E12" s="143" t="s">
        <v>9</v>
      </c>
      <c r="F12" s="144">
        <v>43</v>
      </c>
      <c r="G12" s="230"/>
      <c r="H12" s="144">
        <f>ROUND(F12*G12,2)</f>
        <v>0</v>
      </c>
    </row>
    <row r="13" spans="1:8" ht="25.5">
      <c r="A13" s="139" t="s">
        <v>135</v>
      </c>
      <c r="B13" s="140"/>
      <c r="C13" s="141"/>
      <c r="D13" s="142" t="s">
        <v>136</v>
      </c>
      <c r="E13" s="143" t="s">
        <v>9</v>
      </c>
      <c r="F13" s="144">
        <v>43</v>
      </c>
      <c r="G13" s="230"/>
      <c r="H13" s="144">
        <f aca="true" t="shared" si="0" ref="H13:H25">ROUND(F13*G13,2)</f>
        <v>0</v>
      </c>
    </row>
    <row r="14" spans="1:8" ht="25.5">
      <c r="A14" s="139" t="s">
        <v>137</v>
      </c>
      <c r="B14" s="140"/>
      <c r="C14" s="141"/>
      <c r="D14" s="142" t="s">
        <v>138</v>
      </c>
      <c r="E14" s="143" t="s">
        <v>139</v>
      </c>
      <c r="F14" s="144">
        <v>47.3</v>
      </c>
      <c r="G14" s="230"/>
      <c r="H14" s="144">
        <f t="shared" si="0"/>
        <v>0</v>
      </c>
    </row>
    <row r="15" spans="1:8" ht="25.5">
      <c r="A15" s="139" t="s">
        <v>140</v>
      </c>
      <c r="B15" s="140"/>
      <c r="C15" s="141"/>
      <c r="D15" s="142" t="s">
        <v>141</v>
      </c>
      <c r="E15" s="143" t="s">
        <v>139</v>
      </c>
      <c r="F15" s="144">
        <v>47.3</v>
      </c>
      <c r="G15" s="230"/>
      <c r="H15" s="144">
        <f t="shared" si="0"/>
        <v>0</v>
      </c>
    </row>
    <row r="16" spans="1:8" ht="25.5">
      <c r="A16" s="139" t="s">
        <v>142</v>
      </c>
      <c r="B16" s="140"/>
      <c r="C16" s="141"/>
      <c r="D16" s="142" t="s">
        <v>143</v>
      </c>
      <c r="E16" s="143" t="s">
        <v>139</v>
      </c>
      <c r="F16" s="144">
        <v>47.3</v>
      </c>
      <c r="G16" s="230"/>
      <c r="H16" s="144">
        <f t="shared" si="0"/>
        <v>0</v>
      </c>
    </row>
    <row r="17" spans="1:8" ht="25.5">
      <c r="A17" s="139" t="s">
        <v>144</v>
      </c>
      <c r="B17" s="140"/>
      <c r="C17" s="141"/>
      <c r="D17" s="142" t="s">
        <v>145</v>
      </c>
      <c r="E17" s="143" t="s">
        <v>139</v>
      </c>
      <c r="F17" s="144">
        <v>47.3</v>
      </c>
      <c r="G17" s="230"/>
      <c r="H17" s="144">
        <f t="shared" si="0"/>
        <v>0</v>
      </c>
    </row>
    <row r="18" spans="1:8" ht="25.5">
      <c r="A18" s="139" t="s">
        <v>146</v>
      </c>
      <c r="B18" s="140"/>
      <c r="C18" s="141"/>
      <c r="D18" s="142" t="s">
        <v>147</v>
      </c>
      <c r="E18" s="143" t="s">
        <v>139</v>
      </c>
      <c r="F18" s="144">
        <v>47.3</v>
      </c>
      <c r="G18" s="230"/>
      <c r="H18" s="144">
        <f t="shared" si="0"/>
        <v>0</v>
      </c>
    </row>
    <row r="19" spans="1:8" ht="25.5">
      <c r="A19" s="139" t="s">
        <v>148</v>
      </c>
      <c r="B19" s="140"/>
      <c r="C19" s="141"/>
      <c r="D19" s="142" t="s">
        <v>149</v>
      </c>
      <c r="E19" s="143" t="s">
        <v>139</v>
      </c>
      <c r="F19" s="144">
        <v>47.3</v>
      </c>
      <c r="G19" s="230"/>
      <c r="H19" s="144">
        <f t="shared" si="0"/>
        <v>0</v>
      </c>
    </row>
    <row r="20" spans="1:8" ht="38.25">
      <c r="A20" s="139" t="s">
        <v>150</v>
      </c>
      <c r="B20" s="140"/>
      <c r="C20" s="141"/>
      <c r="D20" s="142" t="s">
        <v>151</v>
      </c>
      <c r="E20" s="143" t="s">
        <v>121</v>
      </c>
      <c r="F20" s="144">
        <f>8.8*1.3*1.15+91.5*1.4*1.2+113*1.5*1.35+69.6*1.5*1.45+23.2*1.5*1.5+12*3.2*1.7+8*1.8*1.9</f>
        <v>691.92</v>
      </c>
      <c r="G20" s="230"/>
      <c r="H20" s="144">
        <f t="shared" si="0"/>
        <v>0</v>
      </c>
    </row>
    <row r="21" spans="1:8" ht="38.25">
      <c r="A21" s="139" t="s">
        <v>152</v>
      </c>
      <c r="B21" s="140"/>
      <c r="C21" s="141"/>
      <c r="D21" s="142" t="s">
        <v>153</v>
      </c>
      <c r="E21" s="143" t="s">
        <v>139</v>
      </c>
      <c r="F21" s="144">
        <f>(8.8*1.3+91.5*1.4+113*1.5+69.6*1.5+23.2*1.5+12*1.7+8*1.9)*2</f>
        <v>967.68</v>
      </c>
      <c r="G21" s="230"/>
      <c r="H21" s="144">
        <f t="shared" si="0"/>
        <v>0</v>
      </c>
    </row>
    <row r="22" spans="1:8" ht="12.75">
      <c r="A22" s="139" t="s">
        <v>154</v>
      </c>
      <c r="B22" s="140"/>
      <c r="C22" s="141"/>
      <c r="D22" s="142" t="s">
        <v>155</v>
      </c>
      <c r="E22" s="143" t="s">
        <v>139</v>
      </c>
      <c r="F22" s="144">
        <f>8.8*1.15+91.5*1.2+113*1.35+69.6*1.45+23.2*1.5+12*3.2+8*1.8</f>
        <v>460.99</v>
      </c>
      <c r="G22" s="230"/>
      <c r="H22" s="144">
        <f t="shared" si="0"/>
        <v>0</v>
      </c>
    </row>
    <row r="23" spans="1:8" ht="12.75">
      <c r="A23" s="139" t="s">
        <v>156</v>
      </c>
      <c r="B23" s="140"/>
      <c r="C23" s="141"/>
      <c r="D23" s="142" t="s">
        <v>157</v>
      </c>
      <c r="E23" s="143" t="s">
        <v>121</v>
      </c>
      <c r="F23" s="144">
        <f>F20-F22*0.25</f>
        <v>576.67</v>
      </c>
      <c r="G23" s="230"/>
      <c r="H23" s="144">
        <f t="shared" si="0"/>
        <v>0</v>
      </c>
    </row>
    <row r="24" spans="1:8" ht="15" customHeight="1">
      <c r="A24" s="139" t="s">
        <v>158</v>
      </c>
      <c r="B24" s="140"/>
      <c r="C24" s="141"/>
      <c r="D24" s="142" t="s">
        <v>159</v>
      </c>
      <c r="E24" s="143" t="s">
        <v>121</v>
      </c>
      <c r="F24" s="144">
        <f>F20</f>
        <v>691.92</v>
      </c>
      <c r="G24" s="230"/>
      <c r="H24" s="144">
        <f t="shared" si="0"/>
        <v>0</v>
      </c>
    </row>
    <row r="25" spans="1:8" ht="38.25">
      <c r="A25" s="139" t="s">
        <v>160</v>
      </c>
      <c r="B25" s="140"/>
      <c r="C25" s="141"/>
      <c r="D25" s="142" t="s">
        <v>161</v>
      </c>
      <c r="E25" s="143" t="s">
        <v>121</v>
      </c>
      <c r="F25" s="144">
        <f>F20</f>
        <v>691.92</v>
      </c>
      <c r="G25" s="230"/>
      <c r="H25" s="144">
        <f t="shared" si="0"/>
        <v>0</v>
      </c>
    </row>
    <row r="26" spans="1:8" ht="12.75">
      <c r="A26" s="145"/>
      <c r="B26" s="140"/>
      <c r="C26" s="146"/>
      <c r="D26" s="147" t="s">
        <v>162</v>
      </c>
      <c r="E26" s="148"/>
      <c r="F26" s="149"/>
      <c r="G26" s="252"/>
      <c r="H26" s="151">
        <f>SUM(H12:H25)</f>
        <v>0</v>
      </c>
    </row>
    <row r="27" spans="1:8" ht="12.75">
      <c r="A27" s="253" t="s">
        <v>15</v>
      </c>
      <c r="B27" s="257" t="s">
        <v>163</v>
      </c>
      <c r="C27" s="258" t="s">
        <v>164</v>
      </c>
      <c r="D27" s="259" t="s">
        <v>165</v>
      </c>
      <c r="E27" s="152"/>
      <c r="F27" s="255"/>
      <c r="G27" s="231"/>
      <c r="H27" s="256"/>
    </row>
    <row r="28" spans="1:8" ht="25.5">
      <c r="A28" s="153" t="s">
        <v>183</v>
      </c>
      <c r="B28" s="96"/>
      <c r="C28" s="97"/>
      <c r="D28" s="142" t="s">
        <v>166</v>
      </c>
      <c r="E28" s="143" t="s">
        <v>167</v>
      </c>
      <c r="F28" s="144">
        <v>5</v>
      </c>
      <c r="G28" s="230"/>
      <c r="H28" s="144">
        <f aca="true" t="shared" si="1" ref="H28:H51">ROUND(F28*G28,2)</f>
        <v>0</v>
      </c>
    </row>
    <row r="29" spans="1:8" ht="25.5">
      <c r="A29" s="153" t="s">
        <v>185</v>
      </c>
      <c r="B29" s="96"/>
      <c r="C29" s="104"/>
      <c r="D29" s="142" t="s">
        <v>168</v>
      </c>
      <c r="E29" s="143" t="s">
        <v>167</v>
      </c>
      <c r="F29" s="144">
        <v>2</v>
      </c>
      <c r="G29" s="230"/>
      <c r="H29" s="144">
        <f t="shared" si="1"/>
        <v>0</v>
      </c>
    </row>
    <row r="30" spans="1:8" ht="25.5">
      <c r="A30" s="153" t="s">
        <v>187</v>
      </c>
      <c r="B30" s="96"/>
      <c r="C30" s="104"/>
      <c r="D30" s="142" t="s">
        <v>169</v>
      </c>
      <c r="E30" s="143" t="s">
        <v>9</v>
      </c>
      <c r="F30" s="144">
        <v>28</v>
      </c>
      <c r="G30" s="230"/>
      <c r="H30" s="144">
        <f t="shared" si="1"/>
        <v>0</v>
      </c>
    </row>
    <row r="31" spans="1:8" ht="27" customHeight="1">
      <c r="A31" s="153" t="s">
        <v>189</v>
      </c>
      <c r="B31" s="96"/>
      <c r="C31" s="104"/>
      <c r="D31" s="142" t="s">
        <v>170</v>
      </c>
      <c r="E31" s="143" t="s">
        <v>9</v>
      </c>
      <c r="F31" s="144">
        <v>13</v>
      </c>
      <c r="G31" s="230"/>
      <c r="H31" s="144">
        <f t="shared" si="1"/>
        <v>0</v>
      </c>
    </row>
    <row r="32" spans="1:8" ht="12.75">
      <c r="A32" s="153" t="s">
        <v>191</v>
      </c>
      <c r="B32" s="96"/>
      <c r="C32" s="104"/>
      <c r="D32" s="142" t="s">
        <v>171</v>
      </c>
      <c r="E32" s="143" t="s">
        <v>9</v>
      </c>
      <c r="F32" s="144">
        <v>33</v>
      </c>
      <c r="G32" s="230"/>
      <c r="H32" s="144">
        <f t="shared" si="1"/>
        <v>0</v>
      </c>
    </row>
    <row r="33" spans="1:8" ht="12.75">
      <c r="A33" s="153" t="s">
        <v>193</v>
      </c>
      <c r="B33" s="96"/>
      <c r="C33" s="104"/>
      <c r="D33" s="142" t="s">
        <v>172</v>
      </c>
      <c r="E33" s="143" t="s">
        <v>9</v>
      </c>
      <c r="F33" s="144">
        <v>8.8</v>
      </c>
      <c r="G33" s="230"/>
      <c r="H33" s="144">
        <f t="shared" si="1"/>
        <v>0</v>
      </c>
    </row>
    <row r="34" spans="1:8" ht="12.75">
      <c r="A34" s="153" t="s">
        <v>195</v>
      </c>
      <c r="B34" s="96"/>
      <c r="C34" s="104"/>
      <c r="D34" s="142" t="s">
        <v>173</v>
      </c>
      <c r="E34" s="143" t="s">
        <v>9</v>
      </c>
      <c r="F34" s="144">
        <v>91.5</v>
      </c>
      <c r="G34" s="230"/>
      <c r="H34" s="144">
        <f t="shared" si="1"/>
        <v>0</v>
      </c>
    </row>
    <row r="35" spans="1:8" ht="12.75">
      <c r="A35" s="153" t="s">
        <v>197</v>
      </c>
      <c r="B35" s="96"/>
      <c r="C35" s="104"/>
      <c r="D35" s="142" t="s">
        <v>174</v>
      </c>
      <c r="E35" s="143" t="s">
        <v>9</v>
      </c>
      <c r="F35" s="144">
        <v>80</v>
      </c>
      <c r="G35" s="230"/>
      <c r="H35" s="144">
        <f t="shared" si="1"/>
        <v>0</v>
      </c>
    </row>
    <row r="36" spans="1:8" ht="12.75">
      <c r="A36" s="153" t="s">
        <v>199</v>
      </c>
      <c r="B36" s="96"/>
      <c r="C36" s="104"/>
      <c r="D36" s="142" t="s">
        <v>175</v>
      </c>
      <c r="E36" s="143" t="s">
        <v>9</v>
      </c>
      <c r="F36" s="144">
        <v>69.6</v>
      </c>
      <c r="G36" s="230"/>
      <c r="H36" s="144">
        <f t="shared" si="1"/>
        <v>0</v>
      </c>
    </row>
    <row r="37" spans="1:8" ht="12.75">
      <c r="A37" s="153" t="s">
        <v>201</v>
      </c>
      <c r="B37" s="96"/>
      <c r="C37" s="104"/>
      <c r="D37" s="142" t="s">
        <v>176</v>
      </c>
      <c r="E37" s="143" t="s">
        <v>9</v>
      </c>
      <c r="F37" s="144">
        <v>23.2</v>
      </c>
      <c r="G37" s="230"/>
      <c r="H37" s="144">
        <f t="shared" si="1"/>
        <v>0</v>
      </c>
    </row>
    <row r="38" spans="1:8" ht="28.5" customHeight="1">
      <c r="A38" s="153" t="s">
        <v>249</v>
      </c>
      <c r="B38" s="96"/>
      <c r="C38" s="104"/>
      <c r="D38" s="142" t="s">
        <v>177</v>
      </c>
      <c r="E38" s="143" t="s">
        <v>178</v>
      </c>
      <c r="F38" s="144">
        <v>10</v>
      </c>
      <c r="G38" s="230"/>
      <c r="H38" s="144">
        <f t="shared" si="1"/>
        <v>0</v>
      </c>
    </row>
    <row r="39" spans="1:8" ht="25.5">
      <c r="A39" s="153" t="s">
        <v>250</v>
      </c>
      <c r="B39" s="96"/>
      <c r="C39" s="104"/>
      <c r="D39" s="142" t="s">
        <v>179</v>
      </c>
      <c r="E39" s="143" t="s">
        <v>180</v>
      </c>
      <c r="F39" s="144">
        <v>-27</v>
      </c>
      <c r="G39" s="230"/>
      <c r="H39" s="144">
        <f t="shared" si="1"/>
        <v>0</v>
      </c>
    </row>
    <row r="40" spans="1:8" ht="25.5">
      <c r="A40" s="153" t="s">
        <v>251</v>
      </c>
      <c r="B40" s="96"/>
      <c r="C40" s="154"/>
      <c r="D40" s="142" t="s">
        <v>181</v>
      </c>
      <c r="E40" s="143" t="s">
        <v>178</v>
      </c>
      <c r="F40" s="144">
        <v>2</v>
      </c>
      <c r="G40" s="230"/>
      <c r="H40" s="144">
        <f t="shared" si="1"/>
        <v>0</v>
      </c>
    </row>
    <row r="41" spans="1:8" ht="25.5">
      <c r="A41" s="153" t="s">
        <v>252</v>
      </c>
      <c r="B41" s="96"/>
      <c r="C41" s="155"/>
      <c r="D41" s="142" t="s">
        <v>182</v>
      </c>
      <c r="E41" s="143" t="s">
        <v>7</v>
      </c>
      <c r="F41" s="144">
        <v>8</v>
      </c>
      <c r="G41" s="230"/>
      <c r="H41" s="144">
        <f t="shared" si="1"/>
        <v>0</v>
      </c>
    </row>
    <row r="42" spans="1:8" ht="13.5" customHeight="1">
      <c r="A42" s="153" t="s">
        <v>253</v>
      </c>
      <c r="B42" s="96"/>
      <c r="C42" s="155"/>
      <c r="D42" s="142" t="s">
        <v>184</v>
      </c>
      <c r="E42" s="143" t="s">
        <v>123</v>
      </c>
      <c r="F42" s="144">
        <v>4</v>
      </c>
      <c r="G42" s="230"/>
      <c r="H42" s="144">
        <f t="shared" si="1"/>
        <v>0</v>
      </c>
    </row>
    <row r="43" spans="1:8" ht="13.5" customHeight="1">
      <c r="A43" s="153" t="s">
        <v>254</v>
      </c>
      <c r="B43" s="96"/>
      <c r="C43" s="155"/>
      <c r="D43" s="142" t="s">
        <v>186</v>
      </c>
      <c r="E43" s="143" t="s">
        <v>123</v>
      </c>
      <c r="F43" s="144">
        <v>14</v>
      </c>
      <c r="G43" s="230"/>
      <c r="H43" s="144">
        <f t="shared" si="1"/>
        <v>0</v>
      </c>
    </row>
    <row r="44" spans="1:8" ht="13.5" customHeight="1">
      <c r="A44" s="153" t="s">
        <v>255</v>
      </c>
      <c r="B44" s="96"/>
      <c r="C44" s="155"/>
      <c r="D44" s="142" t="s">
        <v>188</v>
      </c>
      <c r="E44" s="143" t="s">
        <v>123</v>
      </c>
      <c r="F44" s="144">
        <v>8</v>
      </c>
      <c r="G44" s="230"/>
      <c r="H44" s="144">
        <f t="shared" si="1"/>
        <v>0</v>
      </c>
    </row>
    <row r="45" spans="1:8" ht="13.5" customHeight="1">
      <c r="A45" s="153" t="s">
        <v>256</v>
      </c>
      <c r="B45" s="96"/>
      <c r="C45" s="155"/>
      <c r="D45" s="142" t="s">
        <v>190</v>
      </c>
      <c r="E45" s="143" t="s">
        <v>123</v>
      </c>
      <c r="F45" s="144">
        <v>6</v>
      </c>
      <c r="G45" s="230"/>
      <c r="H45" s="144">
        <f t="shared" si="1"/>
        <v>0</v>
      </c>
    </row>
    <row r="46" spans="1:8" ht="13.5" customHeight="1">
      <c r="A46" s="153" t="s">
        <v>257</v>
      </c>
      <c r="B46" s="96"/>
      <c r="C46" s="155"/>
      <c r="D46" s="142" t="s">
        <v>192</v>
      </c>
      <c r="E46" s="143" t="s">
        <v>123</v>
      </c>
      <c r="F46" s="144">
        <v>4</v>
      </c>
      <c r="G46" s="230"/>
      <c r="H46" s="144">
        <f t="shared" si="1"/>
        <v>0</v>
      </c>
    </row>
    <row r="47" spans="1:8" ht="13.5" customHeight="1">
      <c r="A47" s="153" t="s">
        <v>258</v>
      </c>
      <c r="B47" s="96"/>
      <c r="C47" s="155"/>
      <c r="D47" s="142" t="s">
        <v>194</v>
      </c>
      <c r="E47" s="143" t="s">
        <v>9</v>
      </c>
      <c r="F47" s="144">
        <v>8.8</v>
      </c>
      <c r="G47" s="230"/>
      <c r="H47" s="144">
        <f t="shared" si="1"/>
        <v>0</v>
      </c>
    </row>
    <row r="48" spans="1:8" ht="13.5" customHeight="1">
      <c r="A48" s="153" t="s">
        <v>259</v>
      </c>
      <c r="B48" s="96"/>
      <c r="C48" s="155"/>
      <c r="D48" s="142" t="s">
        <v>196</v>
      </c>
      <c r="E48" s="143" t="s">
        <v>9</v>
      </c>
      <c r="F48" s="144">
        <v>91.5</v>
      </c>
      <c r="G48" s="230"/>
      <c r="H48" s="144">
        <f t="shared" si="1"/>
        <v>0</v>
      </c>
    </row>
    <row r="49" spans="1:8" ht="13.5" customHeight="1">
      <c r="A49" s="153" t="s">
        <v>260</v>
      </c>
      <c r="B49" s="96"/>
      <c r="C49" s="155"/>
      <c r="D49" s="142" t="s">
        <v>198</v>
      </c>
      <c r="E49" s="143" t="s">
        <v>9</v>
      </c>
      <c r="F49" s="144">
        <v>113</v>
      </c>
      <c r="G49" s="230"/>
      <c r="H49" s="144">
        <f t="shared" si="1"/>
        <v>0</v>
      </c>
    </row>
    <row r="50" spans="1:8" ht="13.5" customHeight="1">
      <c r="A50" s="153" t="s">
        <v>261</v>
      </c>
      <c r="B50" s="96"/>
      <c r="C50" s="155"/>
      <c r="D50" s="142" t="s">
        <v>200</v>
      </c>
      <c r="E50" s="143" t="s">
        <v>9</v>
      </c>
      <c r="F50" s="144">
        <v>69.6</v>
      </c>
      <c r="G50" s="230"/>
      <c r="H50" s="144">
        <f t="shared" si="1"/>
        <v>0</v>
      </c>
    </row>
    <row r="51" spans="1:8" ht="13.5" customHeight="1">
      <c r="A51" s="153" t="s">
        <v>262</v>
      </c>
      <c r="B51" s="96"/>
      <c r="C51" s="155"/>
      <c r="D51" s="142" t="s">
        <v>202</v>
      </c>
      <c r="E51" s="143" t="s">
        <v>9</v>
      </c>
      <c r="F51" s="144">
        <v>23.2</v>
      </c>
      <c r="G51" s="230"/>
      <c r="H51" s="144">
        <f t="shared" si="1"/>
        <v>0</v>
      </c>
    </row>
    <row r="52" spans="1:8" ht="13.5" customHeight="1">
      <c r="A52" s="110"/>
      <c r="B52" s="140"/>
      <c r="C52" s="141"/>
      <c r="D52" s="147" t="s">
        <v>162</v>
      </c>
      <c r="E52" s="148"/>
      <c r="F52" s="149"/>
      <c r="G52" s="252"/>
      <c r="H52" s="151">
        <f>SUM(H28:H51)</f>
        <v>0</v>
      </c>
    </row>
    <row r="53" spans="1:8" s="119" customFormat="1" ht="25.5">
      <c r="A53" s="253" t="s">
        <v>15</v>
      </c>
      <c r="B53" s="134" t="s">
        <v>130</v>
      </c>
      <c r="C53" s="254"/>
      <c r="D53" s="135" t="s">
        <v>203</v>
      </c>
      <c r="E53" s="152"/>
      <c r="F53" s="255"/>
      <c r="G53" s="231"/>
      <c r="H53" s="256"/>
    </row>
    <row r="54" spans="1:8" s="159" customFormat="1" ht="38.25">
      <c r="A54" s="156" t="s">
        <v>263</v>
      </c>
      <c r="B54" s="157"/>
      <c r="C54" s="158" t="s">
        <v>131</v>
      </c>
      <c r="D54" s="142" t="s">
        <v>151</v>
      </c>
      <c r="E54" s="143" t="s">
        <v>121</v>
      </c>
      <c r="F54" s="144">
        <v>4</v>
      </c>
      <c r="G54" s="230"/>
      <c r="H54" s="144">
        <f aca="true" t="shared" si="2" ref="H54:H62">ROUND(F54*G54,2)</f>
        <v>0</v>
      </c>
    </row>
    <row r="55" spans="1:8" s="159" customFormat="1" ht="38.25">
      <c r="A55" s="156" t="s">
        <v>264</v>
      </c>
      <c r="B55" s="157"/>
      <c r="C55" s="158" t="s">
        <v>131</v>
      </c>
      <c r="D55" s="142" t="s">
        <v>153</v>
      </c>
      <c r="E55" s="143" t="s">
        <v>139</v>
      </c>
      <c r="F55" s="144">
        <v>6</v>
      </c>
      <c r="G55" s="230"/>
      <c r="H55" s="144">
        <f t="shared" si="2"/>
        <v>0</v>
      </c>
    </row>
    <row r="56" spans="1:8" s="159" customFormat="1" ht="12.75">
      <c r="A56" s="156" t="s">
        <v>265</v>
      </c>
      <c r="B56" s="157"/>
      <c r="C56" s="158" t="s">
        <v>131</v>
      </c>
      <c r="D56" s="142" t="s">
        <v>157</v>
      </c>
      <c r="E56" s="143" t="s">
        <v>121</v>
      </c>
      <c r="F56" s="144">
        <v>4</v>
      </c>
      <c r="G56" s="230"/>
      <c r="H56" s="144">
        <f t="shared" si="2"/>
        <v>0</v>
      </c>
    </row>
    <row r="57" spans="1:8" s="159" customFormat="1" ht="14.25" customHeight="1">
      <c r="A57" s="156" t="s">
        <v>266</v>
      </c>
      <c r="B57" s="157"/>
      <c r="C57" s="158" t="s">
        <v>131</v>
      </c>
      <c r="D57" s="142" t="s">
        <v>159</v>
      </c>
      <c r="E57" s="143" t="s">
        <v>121</v>
      </c>
      <c r="F57" s="144">
        <v>4</v>
      </c>
      <c r="G57" s="230"/>
      <c r="H57" s="144">
        <f t="shared" si="2"/>
        <v>0</v>
      </c>
    </row>
    <row r="58" spans="1:8" s="159" customFormat="1" ht="38.25">
      <c r="A58" s="156" t="s">
        <v>267</v>
      </c>
      <c r="B58" s="157"/>
      <c r="C58" s="158" t="s">
        <v>131</v>
      </c>
      <c r="D58" s="142" t="s">
        <v>161</v>
      </c>
      <c r="E58" s="143" t="s">
        <v>121</v>
      </c>
      <c r="F58" s="144">
        <v>4</v>
      </c>
      <c r="G58" s="230"/>
      <c r="H58" s="144">
        <f t="shared" si="2"/>
        <v>0</v>
      </c>
    </row>
    <row r="59" spans="1:8" s="159" customFormat="1" ht="12.75">
      <c r="A59" s="156" t="s">
        <v>268</v>
      </c>
      <c r="B59" s="157"/>
      <c r="C59" s="158" t="s">
        <v>204</v>
      </c>
      <c r="D59" s="142" t="s">
        <v>205</v>
      </c>
      <c r="E59" s="143" t="s">
        <v>167</v>
      </c>
      <c r="F59" s="144">
        <v>1</v>
      </c>
      <c r="G59" s="230"/>
      <c r="H59" s="144">
        <f t="shared" si="2"/>
        <v>0</v>
      </c>
    </row>
    <row r="60" spans="1:8" s="159" customFormat="1" ht="25.5">
      <c r="A60" s="156" t="s">
        <v>269</v>
      </c>
      <c r="B60" s="157"/>
      <c r="C60" s="158" t="s">
        <v>204</v>
      </c>
      <c r="D60" s="142" t="s">
        <v>206</v>
      </c>
      <c r="E60" s="143" t="s">
        <v>207</v>
      </c>
      <c r="F60" s="144">
        <v>1</v>
      </c>
      <c r="G60" s="230"/>
      <c r="H60" s="144">
        <f t="shared" si="2"/>
        <v>0</v>
      </c>
    </row>
    <row r="61" spans="1:8" s="159" customFormat="1" ht="25.5">
      <c r="A61" s="156" t="s">
        <v>270</v>
      </c>
      <c r="B61" s="157"/>
      <c r="C61" s="158" t="s">
        <v>204</v>
      </c>
      <c r="D61" s="142" t="s">
        <v>208</v>
      </c>
      <c r="E61" s="143" t="s">
        <v>167</v>
      </c>
      <c r="F61" s="144">
        <v>6</v>
      </c>
      <c r="G61" s="230"/>
      <c r="H61" s="144">
        <f t="shared" si="2"/>
        <v>0</v>
      </c>
    </row>
    <row r="62" spans="1:8" s="159" customFormat="1" ht="12.75">
      <c r="A62" s="156" t="s">
        <v>271</v>
      </c>
      <c r="B62" s="157"/>
      <c r="C62" s="158" t="s">
        <v>204</v>
      </c>
      <c r="D62" s="142" t="s">
        <v>209</v>
      </c>
      <c r="E62" s="143" t="s">
        <v>167</v>
      </c>
      <c r="F62" s="144">
        <v>5</v>
      </c>
      <c r="G62" s="230"/>
      <c r="H62" s="144">
        <f t="shared" si="2"/>
        <v>0</v>
      </c>
    </row>
    <row r="63" spans="1:8" s="109" customFormat="1" ht="13.5" thickBot="1">
      <c r="A63" s="145"/>
      <c r="B63" s="140"/>
      <c r="C63" s="146"/>
      <c r="D63" s="147" t="s">
        <v>162</v>
      </c>
      <c r="E63" s="148"/>
      <c r="F63" s="149"/>
      <c r="G63" s="150"/>
      <c r="H63" s="151">
        <f>SUM(H54:H62)</f>
        <v>0</v>
      </c>
    </row>
    <row r="64" spans="1:8" ht="20.25">
      <c r="A64" s="110"/>
      <c r="D64" s="307" t="s">
        <v>126</v>
      </c>
      <c r="E64" s="307"/>
      <c r="F64" s="307"/>
      <c r="G64" s="307"/>
      <c r="H64" s="108">
        <f>H26+H52+H63</f>
        <v>0</v>
      </c>
    </row>
    <row r="65" spans="1:8" ht="12.75" customHeight="1">
      <c r="A65" s="110"/>
      <c r="D65" s="111"/>
      <c r="E65" s="112"/>
      <c r="H65" s="114"/>
    </row>
    <row r="66" spans="1:8" ht="15.75">
      <c r="A66" s="115"/>
      <c r="D66" s="162"/>
      <c r="E66" s="112"/>
      <c r="H66" s="114"/>
    </row>
    <row r="67" spans="1:8" ht="15.75">
      <c r="A67" s="115"/>
      <c r="D67" s="162"/>
      <c r="E67" s="112"/>
      <c r="H67" s="114"/>
    </row>
    <row r="68" spans="1:8" ht="15.75">
      <c r="A68" s="115"/>
      <c r="D68" s="162"/>
      <c r="E68" s="112"/>
      <c r="H68" s="114"/>
    </row>
    <row r="69" spans="1:8" ht="20.25">
      <c r="A69" s="304" t="s">
        <v>127</v>
      </c>
      <c r="B69" s="304"/>
      <c r="C69" s="304"/>
      <c r="D69" s="111"/>
      <c r="E69" s="304" t="s">
        <v>128</v>
      </c>
      <c r="F69" s="304"/>
      <c r="G69" s="304"/>
      <c r="H69" s="304"/>
    </row>
    <row r="70" spans="2:8" ht="20.25">
      <c r="B70" s="118" t="s">
        <v>83</v>
      </c>
      <c r="D70" s="111"/>
      <c r="E70" s="305" t="s">
        <v>85</v>
      </c>
      <c r="F70" s="305"/>
      <c r="G70" s="305"/>
      <c r="H70" s="305"/>
    </row>
    <row r="71" spans="1:8" ht="20.25">
      <c r="A71" s="110"/>
      <c r="D71" s="111"/>
      <c r="E71" s="112"/>
      <c r="H71" s="114"/>
    </row>
    <row r="87" spans="13:21" ht="12.75">
      <c r="M87" s="109"/>
      <c r="S87" s="109"/>
      <c r="T87" s="109"/>
      <c r="U87" s="109"/>
    </row>
    <row r="89" spans="19:21" ht="12.75">
      <c r="S89" s="119"/>
      <c r="T89" s="119"/>
      <c r="U89" s="119"/>
    </row>
    <row r="90" spans="19:21" ht="12.75">
      <c r="S90" s="119"/>
      <c r="T90" s="119"/>
      <c r="U90" s="119"/>
    </row>
    <row r="91" spans="19:21" ht="12.75">
      <c r="S91" s="119"/>
      <c r="T91" s="119"/>
      <c r="U91" s="119"/>
    </row>
    <row r="92" spans="19:21" ht="12.75">
      <c r="S92" s="119"/>
      <c r="T92" s="119"/>
      <c r="U92" s="119"/>
    </row>
    <row r="93" spans="19:21" ht="12.75">
      <c r="S93" s="119"/>
      <c r="T93" s="119"/>
      <c r="U93" s="119"/>
    </row>
    <row r="94" spans="19:21" ht="12.75">
      <c r="S94" s="119"/>
      <c r="T94" s="119"/>
      <c r="U94" s="119"/>
    </row>
    <row r="95" spans="19:21" ht="12.75">
      <c r="S95" s="119"/>
      <c r="T95" s="119"/>
      <c r="U95" s="119"/>
    </row>
    <row r="96" spans="19:21" ht="12.75">
      <c r="S96" s="109"/>
      <c r="T96" s="109"/>
      <c r="U96" s="109"/>
    </row>
    <row r="97" spans="19:21" ht="15.75">
      <c r="S97" s="120"/>
      <c r="T97" s="120"/>
      <c r="U97" s="120"/>
    </row>
    <row r="98" spans="19:21" ht="15.75">
      <c r="S98" s="120"/>
      <c r="T98" s="120"/>
      <c r="U98" s="120"/>
    </row>
    <row r="99" spans="19:21" ht="15.75">
      <c r="S99" s="120"/>
      <c r="T99" s="120"/>
      <c r="U99" s="120"/>
    </row>
    <row r="100" spans="19:21" ht="15.75">
      <c r="S100" s="120"/>
      <c r="T100" s="120"/>
      <c r="U100" s="120"/>
    </row>
    <row r="101" spans="19:21" ht="15.75">
      <c r="S101" s="120"/>
      <c r="T101" s="120"/>
      <c r="U101" s="120"/>
    </row>
    <row r="102" spans="19:21" ht="12.75">
      <c r="S102" s="109"/>
      <c r="T102" s="109"/>
      <c r="U102" s="109"/>
    </row>
    <row r="103" spans="19:21" ht="12.75">
      <c r="S103" s="109"/>
      <c r="T103" s="109"/>
      <c r="U103" s="109"/>
    </row>
    <row r="104" spans="19:21" ht="20.25" customHeight="1">
      <c r="S104" s="109"/>
      <c r="T104" s="109"/>
      <c r="U104" s="109"/>
    </row>
    <row r="105" spans="19:21" ht="20.25" customHeight="1">
      <c r="S105" s="109"/>
      <c r="T105" s="109"/>
      <c r="U105" s="109"/>
    </row>
    <row r="106" spans="19:21" ht="21" customHeight="1">
      <c r="S106" s="109"/>
      <c r="T106" s="109"/>
      <c r="U106" s="109"/>
    </row>
    <row r="107" spans="19:21" ht="12.75">
      <c r="S107" s="121"/>
      <c r="T107" s="121"/>
      <c r="U107" s="121"/>
    </row>
    <row r="108" spans="19:21" ht="12.75" customHeight="1">
      <c r="S108" s="109"/>
      <c r="T108" s="109"/>
      <c r="U108" s="109"/>
    </row>
    <row r="109" spans="19:21" ht="12.75" customHeight="1">
      <c r="S109" s="109"/>
      <c r="T109" s="109"/>
      <c r="U109" s="109"/>
    </row>
    <row r="110" spans="19:21" ht="12.75">
      <c r="S110" s="109"/>
      <c r="T110" s="109"/>
      <c r="U110" s="109"/>
    </row>
    <row r="111" spans="19:21" ht="12.75">
      <c r="S111" s="109"/>
      <c r="T111" s="109"/>
      <c r="U111" s="109"/>
    </row>
    <row r="112" spans="13:21" ht="12.75">
      <c r="M112" s="109"/>
      <c r="S112" s="109"/>
      <c r="T112" s="109"/>
      <c r="U112" s="109"/>
    </row>
    <row r="114" spans="13:21" ht="12.75">
      <c r="M114" s="109"/>
      <c r="S114" s="109"/>
      <c r="T114" s="109"/>
      <c r="U114" s="109"/>
    </row>
    <row r="115" spans="13:21" ht="12.75">
      <c r="M115" s="109"/>
      <c r="S115" s="109"/>
      <c r="T115" s="109"/>
      <c r="U115" s="109"/>
    </row>
    <row r="116" spans="13:21" ht="12.75">
      <c r="M116" s="109"/>
      <c r="S116" s="109"/>
      <c r="T116" s="109"/>
      <c r="U116" s="109"/>
    </row>
    <row r="117" spans="13:21" ht="12.75">
      <c r="M117" s="109"/>
      <c r="S117" s="109"/>
      <c r="T117" s="109"/>
      <c r="U117" s="109"/>
    </row>
    <row r="118" spans="19:21" ht="12.75">
      <c r="S118" s="109"/>
      <c r="T118" s="109"/>
      <c r="U118" s="109"/>
    </row>
    <row r="119" spans="19:21" ht="12.75">
      <c r="S119" s="109"/>
      <c r="T119" s="109"/>
      <c r="U119" s="109"/>
    </row>
    <row r="120" spans="19:21" ht="12.75">
      <c r="S120" s="109"/>
      <c r="T120" s="109"/>
      <c r="U120" s="109"/>
    </row>
    <row r="121" spans="19:21" ht="12.75">
      <c r="S121" s="109"/>
      <c r="T121" s="109"/>
      <c r="U121" s="109"/>
    </row>
    <row r="122" spans="19:21" ht="12.75">
      <c r="S122" s="109"/>
      <c r="T122" s="109"/>
      <c r="U122" s="109"/>
    </row>
    <row r="123" spans="19:21" ht="12.75">
      <c r="S123" s="109"/>
      <c r="T123" s="109"/>
      <c r="U123" s="109"/>
    </row>
    <row r="124" spans="19:21" ht="12.75">
      <c r="S124" s="109"/>
      <c r="T124" s="109"/>
      <c r="U124" s="109"/>
    </row>
    <row r="125" spans="19:21" ht="12.75">
      <c r="S125" s="109"/>
      <c r="T125" s="109"/>
      <c r="U125" s="109"/>
    </row>
    <row r="126" spans="19:21" ht="12.75">
      <c r="S126" s="109"/>
      <c r="T126" s="109"/>
      <c r="U126" s="109"/>
    </row>
    <row r="127" spans="19:21" ht="12.75">
      <c r="S127" s="109"/>
      <c r="T127" s="109"/>
      <c r="U127" s="109"/>
    </row>
    <row r="128" spans="19:21" ht="12.75">
      <c r="S128" s="109"/>
      <c r="T128" s="109"/>
      <c r="U128" s="109"/>
    </row>
    <row r="145" spans="14:21" ht="12.75">
      <c r="N145" s="109"/>
      <c r="S145" s="109"/>
      <c r="T145" s="109"/>
      <c r="U145" s="109"/>
    </row>
    <row r="147" spans="14:21" ht="12.75">
      <c r="N147" s="163"/>
      <c r="S147" s="163"/>
      <c r="T147" s="163"/>
      <c r="U147" s="163"/>
    </row>
    <row r="148" spans="14:21" ht="12.75">
      <c r="N148" s="163"/>
      <c r="S148" s="163"/>
      <c r="T148" s="163"/>
      <c r="U148" s="163"/>
    </row>
    <row r="149" spans="14:21" ht="12.75">
      <c r="N149" s="163"/>
      <c r="S149" s="163"/>
      <c r="T149" s="163"/>
      <c r="U149" s="163"/>
    </row>
    <row r="150" spans="14:21" ht="12.75">
      <c r="N150" s="163"/>
      <c r="S150" s="163"/>
      <c r="T150" s="163"/>
      <c r="U150" s="163"/>
    </row>
    <row r="152" spans="14:21" ht="12.75">
      <c r="N152" s="163"/>
      <c r="S152" s="163"/>
      <c r="T152" s="163"/>
      <c r="U152" s="163"/>
    </row>
    <row r="153" spans="14:21" ht="12.75">
      <c r="N153" s="163"/>
      <c r="S153" s="163"/>
      <c r="T153" s="163"/>
      <c r="U153" s="163"/>
    </row>
    <row r="154" spans="14:21" ht="12.75">
      <c r="N154" s="163"/>
      <c r="S154" s="163"/>
      <c r="T154" s="163"/>
      <c r="U154" s="163"/>
    </row>
    <row r="155" spans="14:21" ht="12.75">
      <c r="N155" s="163"/>
      <c r="S155" s="163"/>
      <c r="T155" s="163"/>
      <c r="U155" s="163"/>
    </row>
    <row r="156" spans="14:21" ht="12.75">
      <c r="N156" s="163"/>
      <c r="S156" s="163"/>
      <c r="T156" s="163"/>
      <c r="U156" s="163"/>
    </row>
    <row r="157" spans="14:21" ht="12.75">
      <c r="N157" s="163"/>
      <c r="S157" s="163"/>
      <c r="T157" s="163"/>
      <c r="U157" s="163"/>
    </row>
    <row r="158" spans="14:21" ht="12.75">
      <c r="N158" s="163"/>
      <c r="S158" s="163"/>
      <c r="T158" s="163"/>
      <c r="U158" s="163"/>
    </row>
    <row r="159" spans="14:21" ht="12.75">
      <c r="N159" s="163"/>
      <c r="S159" s="163"/>
      <c r="T159" s="163"/>
      <c r="U159" s="163"/>
    </row>
    <row r="160" spans="14:21" ht="12.75">
      <c r="N160" s="163"/>
      <c r="S160" s="163"/>
      <c r="T160" s="163"/>
      <c r="U160" s="163"/>
    </row>
    <row r="161" spans="14:21" ht="12.75">
      <c r="N161" s="163"/>
      <c r="S161" s="163"/>
      <c r="T161" s="163"/>
      <c r="U161" s="163"/>
    </row>
    <row r="162" spans="14:21" ht="12.75">
      <c r="N162" s="163"/>
      <c r="S162" s="163"/>
      <c r="T162" s="163"/>
      <c r="U162" s="163"/>
    </row>
    <row r="163" spans="14:21" ht="12.75">
      <c r="N163" s="163"/>
      <c r="O163" s="163"/>
      <c r="P163" s="163"/>
      <c r="Q163" s="163"/>
      <c r="R163" s="163"/>
      <c r="S163" s="163"/>
      <c r="T163" s="163"/>
      <c r="U163" s="163"/>
    </row>
  </sheetData>
  <sheetProtection/>
  <mergeCells count="16">
    <mergeCell ref="A69:C69"/>
    <mergeCell ref="E69:H69"/>
    <mergeCell ref="E70:H70"/>
    <mergeCell ref="A3:H3"/>
    <mergeCell ref="H8:H9"/>
    <mergeCell ref="D64:G64"/>
    <mergeCell ref="A1:H1"/>
    <mergeCell ref="A2:H2"/>
    <mergeCell ref="A5:H5"/>
    <mergeCell ref="A6:H6"/>
    <mergeCell ref="A8:A9"/>
    <mergeCell ref="B8:B9"/>
    <mergeCell ref="C8:C9"/>
    <mergeCell ref="D8:D9"/>
    <mergeCell ref="E8:F8"/>
    <mergeCell ref="G8:G9"/>
  </mergeCells>
  <printOptions horizontalCentered="1"/>
  <pageMargins left="0.7874015748031497" right="0.15748031496062992" top="0.5905511811023623" bottom="0.5905511811023623" header="0.5118110236220472" footer="0.3937007874015748"/>
  <pageSetup firstPageNumber="1" useFirstPageNumber="1" fitToHeight="6" horizontalDpi="600" verticalDpi="600" orientation="portrait" paperSize="9" scale="71" r:id="rId1"/>
  <headerFooter alignWithMargins="0">
    <oddFooter>&amp;C&amp;"Arial,Normalny"&amp;9&amp;P</oddFooter>
  </headerFooter>
  <rowBreaks count="2" manualBreakCount="2">
    <brk id="26" max="7" man="1"/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showZeros="0" tabSelected="1" view="pageBreakPreview" zoomScaleSheetLayoutView="100" zoomScalePageLayoutView="0" workbookViewId="0" topLeftCell="A8">
      <selection activeCell="D21" sqref="D21"/>
    </sheetView>
  </sheetViews>
  <sheetFormatPr defaultColWidth="9.00390625" defaultRowHeight="12.75"/>
  <cols>
    <col min="1" max="1" width="5.125" style="117" customWidth="1"/>
    <col min="2" max="2" width="7.875" style="106" customWidth="1"/>
    <col min="3" max="3" width="8.75390625" style="107" customWidth="1"/>
    <col min="4" max="4" width="49.375" style="122" customWidth="1"/>
    <col min="5" max="5" width="10.625" style="84" customWidth="1"/>
    <col min="6" max="6" width="7.875" style="110" customWidth="1"/>
    <col min="7" max="7" width="8.625" style="113" customWidth="1"/>
    <col min="8" max="8" width="14.25390625" style="113" customWidth="1"/>
    <col min="9" max="12" width="9.125" style="81" customWidth="1"/>
    <col min="13" max="13" width="30.25390625" style="81" customWidth="1"/>
    <col min="14" max="14" width="9.125" style="81" customWidth="1"/>
    <col min="15" max="15" width="23.00390625" style="81" customWidth="1"/>
    <col min="16" max="16384" width="9.125" style="81" customWidth="1"/>
  </cols>
  <sheetData>
    <row r="1" spans="1:8" ht="18">
      <c r="A1" s="308" t="s">
        <v>272</v>
      </c>
      <c r="B1" s="308"/>
      <c r="C1" s="308"/>
      <c r="D1" s="308"/>
      <c r="E1" s="308"/>
      <c r="F1" s="308"/>
      <c r="G1" s="308"/>
      <c r="H1" s="308"/>
    </row>
    <row r="2" spans="1:8" ht="37.5" customHeight="1">
      <c r="A2" s="309" t="s">
        <v>246</v>
      </c>
      <c r="B2" s="309"/>
      <c r="C2" s="309"/>
      <c r="D2" s="309"/>
      <c r="E2" s="309"/>
      <c r="F2" s="309"/>
      <c r="G2" s="309"/>
      <c r="H2" s="309"/>
    </row>
    <row r="3" spans="1:8" ht="18">
      <c r="A3" s="309" t="str">
        <f>'Strona tytułowa'!A7</f>
        <v>etap I: budowa drogi 05/1.4KDW</v>
      </c>
      <c r="B3" s="309"/>
      <c r="C3" s="309"/>
      <c r="D3" s="309"/>
      <c r="E3" s="309"/>
      <c r="F3" s="309"/>
      <c r="G3" s="309"/>
      <c r="H3" s="309"/>
    </row>
    <row r="4" spans="1:8" ht="18">
      <c r="A4" s="225"/>
      <c r="B4" s="225"/>
      <c r="C4" s="225"/>
      <c r="D4" s="225"/>
      <c r="E4" s="225"/>
      <c r="F4" s="225"/>
      <c r="G4" s="225"/>
      <c r="H4" s="225"/>
    </row>
    <row r="5" spans="1:8" ht="18">
      <c r="A5" s="310" t="s">
        <v>94</v>
      </c>
      <c r="B5" s="310"/>
      <c r="C5" s="310"/>
      <c r="D5" s="310"/>
      <c r="E5" s="310"/>
      <c r="F5" s="310"/>
      <c r="G5" s="310"/>
      <c r="H5" s="310"/>
    </row>
    <row r="6" spans="1:8" ht="18.75" thickBot="1">
      <c r="A6" s="212"/>
      <c r="B6" s="212"/>
      <c r="C6" s="212"/>
      <c r="D6" s="212"/>
      <c r="E6" s="212"/>
      <c r="F6" s="212"/>
      <c r="G6" s="212"/>
      <c r="H6" s="212"/>
    </row>
    <row r="7" spans="1:8" s="84" customFormat="1" ht="12.75">
      <c r="A7" s="311" t="s">
        <v>3</v>
      </c>
      <c r="B7" s="312" t="s">
        <v>33</v>
      </c>
      <c r="C7" s="313" t="s">
        <v>34</v>
      </c>
      <c r="D7" s="314" t="s">
        <v>12</v>
      </c>
      <c r="E7" s="316" t="s">
        <v>4</v>
      </c>
      <c r="F7" s="316"/>
      <c r="G7" s="317" t="s">
        <v>35</v>
      </c>
      <c r="H7" s="319" t="s">
        <v>36</v>
      </c>
    </row>
    <row r="8" spans="1:8" s="84" customFormat="1" ht="12.75">
      <c r="A8" s="298"/>
      <c r="B8" s="299"/>
      <c r="C8" s="300"/>
      <c r="D8" s="315"/>
      <c r="E8" s="82" t="s">
        <v>5</v>
      </c>
      <c r="F8" s="82" t="s">
        <v>6</v>
      </c>
      <c r="G8" s="318"/>
      <c r="H8" s="306"/>
    </row>
    <row r="9" spans="1:8" ht="13.5" thickBot="1">
      <c r="A9" s="213">
        <v>1</v>
      </c>
      <c r="B9" s="214">
        <v>2</v>
      </c>
      <c r="C9" s="215">
        <v>3</v>
      </c>
      <c r="D9" s="216" t="s">
        <v>37</v>
      </c>
      <c r="E9" s="215">
        <v>5</v>
      </c>
      <c r="F9" s="215">
        <v>6</v>
      </c>
      <c r="G9" s="215">
        <v>7</v>
      </c>
      <c r="H9" s="217">
        <v>8</v>
      </c>
    </row>
    <row r="10" spans="1:8" ht="12.75">
      <c r="A10" s="320" t="s">
        <v>95</v>
      </c>
      <c r="B10" s="320"/>
      <c r="C10" s="320"/>
      <c r="D10" s="320"/>
      <c r="E10" s="320"/>
      <c r="F10" s="320"/>
      <c r="G10" s="320"/>
      <c r="H10" s="320"/>
    </row>
    <row r="11" spans="1:8" ht="12.75">
      <c r="A11" s="87" t="s">
        <v>15</v>
      </c>
      <c r="B11" s="88" t="s">
        <v>96</v>
      </c>
      <c r="C11" s="89" t="s">
        <v>97</v>
      </c>
      <c r="D11" s="90" t="s">
        <v>98</v>
      </c>
      <c r="E11" s="91"/>
      <c r="F11" s="92"/>
      <c r="G11" s="93"/>
      <c r="H11" s="94"/>
    </row>
    <row r="12" spans="1:8" ht="12.75">
      <c r="A12" s="95">
        <v>1</v>
      </c>
      <c r="B12" s="96"/>
      <c r="C12" s="97"/>
      <c r="D12" s="98" t="s">
        <v>99</v>
      </c>
      <c r="E12" s="99" t="s">
        <v>100</v>
      </c>
      <c r="F12" s="100">
        <v>1</v>
      </c>
      <c r="G12" s="232"/>
      <c r="H12" s="234">
        <f>ROUND(F12*G12,2)</f>
        <v>0</v>
      </c>
    </row>
    <row r="13" spans="1:8" ht="38.25">
      <c r="A13" s="95">
        <v>2</v>
      </c>
      <c r="B13" s="96"/>
      <c r="C13" s="97"/>
      <c r="D13" s="98" t="s">
        <v>101</v>
      </c>
      <c r="E13" s="99" t="s">
        <v>9</v>
      </c>
      <c r="F13" s="100">
        <v>232.5</v>
      </c>
      <c r="G13" s="232"/>
      <c r="H13" s="234">
        <f aca="true" t="shared" si="0" ref="H13:H38">ROUND(F13*G13,2)</f>
        <v>0</v>
      </c>
    </row>
    <row r="14" spans="1:8" ht="25.5">
      <c r="A14" s="95">
        <v>3</v>
      </c>
      <c r="B14" s="96"/>
      <c r="C14" s="97"/>
      <c r="D14" s="98" t="s">
        <v>102</v>
      </c>
      <c r="E14" s="99" t="s">
        <v>9</v>
      </c>
      <c r="F14" s="100">
        <v>25.5</v>
      </c>
      <c r="G14" s="232"/>
      <c r="H14" s="234">
        <f t="shared" si="0"/>
        <v>0</v>
      </c>
    </row>
    <row r="15" spans="1:8" ht="25.5">
      <c r="A15" s="95">
        <v>4</v>
      </c>
      <c r="B15" s="96"/>
      <c r="C15" s="97"/>
      <c r="D15" s="98" t="s">
        <v>103</v>
      </c>
      <c r="E15" s="99" t="s">
        <v>9</v>
      </c>
      <c r="F15" s="100">
        <v>135</v>
      </c>
      <c r="G15" s="232"/>
      <c r="H15" s="234">
        <f t="shared" si="0"/>
        <v>0</v>
      </c>
    </row>
    <row r="16" spans="1:8" ht="25.5">
      <c r="A16" s="95">
        <v>5</v>
      </c>
      <c r="B16" s="96"/>
      <c r="C16" s="97"/>
      <c r="D16" s="98" t="s">
        <v>104</v>
      </c>
      <c r="E16" s="99" t="s">
        <v>9</v>
      </c>
      <c r="F16" s="100">
        <v>97.5</v>
      </c>
      <c r="G16" s="232"/>
      <c r="H16" s="234">
        <f t="shared" si="0"/>
        <v>0</v>
      </c>
    </row>
    <row r="17" spans="1:8" ht="25.5">
      <c r="A17" s="95">
        <v>6</v>
      </c>
      <c r="B17" s="96"/>
      <c r="C17" s="97"/>
      <c r="D17" s="98" t="s">
        <v>105</v>
      </c>
      <c r="E17" s="99" t="s">
        <v>9</v>
      </c>
      <c r="F17" s="100">
        <v>246</v>
      </c>
      <c r="G17" s="233"/>
      <c r="H17" s="234">
        <f t="shared" si="0"/>
        <v>0</v>
      </c>
    </row>
    <row r="18" spans="1:8" ht="12.75">
      <c r="A18" s="95">
        <v>7</v>
      </c>
      <c r="B18" s="96"/>
      <c r="C18" s="97"/>
      <c r="D18" s="98" t="s">
        <v>106</v>
      </c>
      <c r="E18" s="99" t="s">
        <v>9</v>
      </c>
      <c r="F18" s="100">
        <v>139</v>
      </c>
      <c r="G18" s="232"/>
      <c r="H18" s="234">
        <f t="shared" si="0"/>
        <v>0</v>
      </c>
    </row>
    <row r="19" spans="1:8" ht="25.5">
      <c r="A19" s="95">
        <v>8</v>
      </c>
      <c r="B19" s="96"/>
      <c r="C19" s="97"/>
      <c r="D19" s="98" t="s">
        <v>107</v>
      </c>
      <c r="E19" s="99" t="s">
        <v>9</v>
      </c>
      <c r="F19" s="100">
        <v>30</v>
      </c>
      <c r="G19" s="232"/>
      <c r="H19" s="234">
        <f t="shared" si="0"/>
        <v>0</v>
      </c>
    </row>
    <row r="20" spans="1:8" ht="12.75">
      <c r="A20" s="95">
        <v>9</v>
      </c>
      <c r="B20" s="96"/>
      <c r="C20" s="97"/>
      <c r="D20" s="98" t="s">
        <v>108</v>
      </c>
      <c r="E20" s="99" t="s">
        <v>100</v>
      </c>
      <c r="F20" s="100">
        <v>1</v>
      </c>
      <c r="G20" s="232"/>
      <c r="H20" s="234">
        <f t="shared" si="0"/>
        <v>0</v>
      </c>
    </row>
    <row r="21" spans="1:8" ht="12.75">
      <c r="A21" s="95">
        <v>10</v>
      </c>
      <c r="B21" s="96"/>
      <c r="C21" s="97"/>
      <c r="D21" s="98" t="s">
        <v>109</v>
      </c>
      <c r="E21" s="99" t="s">
        <v>110</v>
      </c>
      <c r="F21" s="100">
        <v>1</v>
      </c>
      <c r="G21" s="232"/>
      <c r="H21" s="234">
        <f t="shared" si="0"/>
        <v>0</v>
      </c>
    </row>
    <row r="22" spans="1:8" ht="12.75">
      <c r="A22" s="101" t="s">
        <v>15</v>
      </c>
      <c r="B22" s="88" t="s">
        <v>96</v>
      </c>
      <c r="C22" s="89" t="s">
        <v>97</v>
      </c>
      <c r="D22" s="102" t="s">
        <v>111</v>
      </c>
      <c r="E22" s="92"/>
      <c r="F22" s="103"/>
      <c r="G22" s="103"/>
      <c r="H22" s="235"/>
    </row>
    <row r="23" spans="1:8" ht="12.75">
      <c r="A23" s="95" t="s">
        <v>229</v>
      </c>
      <c r="B23" s="96"/>
      <c r="C23" s="104"/>
      <c r="D23" s="98" t="s">
        <v>99</v>
      </c>
      <c r="E23" s="99" t="s">
        <v>100</v>
      </c>
      <c r="F23" s="100">
        <v>1</v>
      </c>
      <c r="G23" s="232"/>
      <c r="H23" s="234">
        <f t="shared" si="0"/>
        <v>0</v>
      </c>
    </row>
    <row r="24" spans="1:8" ht="38.25">
      <c r="A24" s="95" t="s">
        <v>230</v>
      </c>
      <c r="B24" s="96"/>
      <c r="C24" s="104"/>
      <c r="D24" s="98" t="s">
        <v>112</v>
      </c>
      <c r="E24" s="99" t="s">
        <v>9</v>
      </c>
      <c r="F24" s="100">
        <v>58</v>
      </c>
      <c r="G24" s="232"/>
      <c r="H24" s="234">
        <f t="shared" si="0"/>
        <v>0</v>
      </c>
    </row>
    <row r="25" spans="1:8" ht="25.5">
      <c r="A25" s="95" t="s">
        <v>231</v>
      </c>
      <c r="B25" s="96"/>
      <c r="C25" s="104"/>
      <c r="D25" s="98" t="s">
        <v>113</v>
      </c>
      <c r="E25" s="99" t="s">
        <v>9</v>
      </c>
      <c r="F25" s="100">
        <v>8</v>
      </c>
      <c r="G25" s="232"/>
      <c r="H25" s="234">
        <f t="shared" si="0"/>
        <v>0</v>
      </c>
    </row>
    <row r="26" spans="1:8" ht="25.5">
      <c r="A26" s="95" t="s">
        <v>232</v>
      </c>
      <c r="B26" s="96"/>
      <c r="C26" s="104"/>
      <c r="D26" s="98" t="s">
        <v>103</v>
      </c>
      <c r="E26" s="99" t="s">
        <v>9</v>
      </c>
      <c r="F26" s="100">
        <v>35</v>
      </c>
      <c r="G26" s="232"/>
      <c r="H26" s="234">
        <f t="shared" si="0"/>
        <v>0</v>
      </c>
    </row>
    <row r="27" spans="1:8" ht="25.5">
      <c r="A27" s="95" t="s">
        <v>233</v>
      </c>
      <c r="B27" s="96"/>
      <c r="C27" s="104"/>
      <c r="D27" s="98" t="s">
        <v>114</v>
      </c>
      <c r="E27" s="99" t="s">
        <v>9</v>
      </c>
      <c r="F27" s="100">
        <v>23</v>
      </c>
      <c r="G27" s="232"/>
      <c r="H27" s="234">
        <f t="shared" si="0"/>
        <v>0</v>
      </c>
    </row>
    <row r="28" spans="1:8" ht="25.5">
      <c r="A28" s="95" t="s">
        <v>234</v>
      </c>
      <c r="B28" s="96"/>
      <c r="C28" s="104"/>
      <c r="D28" s="98" t="s">
        <v>115</v>
      </c>
      <c r="E28" s="99" t="s">
        <v>9</v>
      </c>
      <c r="F28" s="100">
        <v>8</v>
      </c>
      <c r="G28" s="232"/>
      <c r="H28" s="234">
        <f t="shared" si="0"/>
        <v>0</v>
      </c>
    </row>
    <row r="29" spans="1:8" ht="25.5">
      <c r="A29" s="95" t="s">
        <v>235</v>
      </c>
      <c r="B29" s="96"/>
      <c r="C29" s="104"/>
      <c r="D29" s="98" t="s">
        <v>116</v>
      </c>
      <c r="E29" s="99" t="s">
        <v>9</v>
      </c>
      <c r="F29" s="100">
        <v>62</v>
      </c>
      <c r="G29" s="232"/>
      <c r="H29" s="234">
        <f t="shared" si="0"/>
        <v>0</v>
      </c>
    </row>
    <row r="30" spans="1:8" ht="12.75">
      <c r="A30" s="95" t="s">
        <v>236</v>
      </c>
      <c r="B30" s="96"/>
      <c r="C30" s="104"/>
      <c r="D30" s="98" t="s">
        <v>117</v>
      </c>
      <c r="E30" s="99" t="s">
        <v>9</v>
      </c>
      <c r="F30" s="100">
        <v>36</v>
      </c>
      <c r="G30" s="232"/>
      <c r="H30" s="234">
        <f t="shared" si="0"/>
        <v>0</v>
      </c>
    </row>
    <row r="31" spans="1:8" ht="12.75">
      <c r="A31" s="95" t="s">
        <v>237</v>
      </c>
      <c r="B31" s="96"/>
      <c r="C31" s="104"/>
      <c r="D31" s="98" t="s">
        <v>118</v>
      </c>
      <c r="E31" s="99" t="s">
        <v>9</v>
      </c>
      <c r="F31" s="100">
        <v>9.5</v>
      </c>
      <c r="G31" s="232"/>
      <c r="H31" s="234">
        <f t="shared" si="0"/>
        <v>0</v>
      </c>
    </row>
    <row r="32" spans="1:8" ht="12.75">
      <c r="A32" s="95" t="s">
        <v>238</v>
      </c>
      <c r="B32" s="96"/>
      <c r="C32" s="104"/>
      <c r="D32" s="98" t="s">
        <v>108</v>
      </c>
      <c r="E32" s="99" t="s">
        <v>100</v>
      </c>
      <c r="F32" s="100">
        <v>1</v>
      </c>
      <c r="G32" s="232"/>
      <c r="H32" s="234">
        <f t="shared" si="0"/>
        <v>0</v>
      </c>
    </row>
    <row r="33" spans="1:8" ht="12.75">
      <c r="A33" s="95" t="s">
        <v>239</v>
      </c>
      <c r="B33" s="96"/>
      <c r="C33" s="104"/>
      <c r="D33" s="98" t="s">
        <v>109</v>
      </c>
      <c r="E33" s="99" t="s">
        <v>110</v>
      </c>
      <c r="F33" s="100">
        <v>1</v>
      </c>
      <c r="G33" s="232"/>
      <c r="H33" s="234">
        <f t="shared" si="0"/>
        <v>0</v>
      </c>
    </row>
    <row r="34" spans="1:8" ht="12.75">
      <c r="A34" s="101" t="s">
        <v>15</v>
      </c>
      <c r="B34" s="88" t="s">
        <v>96</v>
      </c>
      <c r="C34" s="89" t="s">
        <v>97</v>
      </c>
      <c r="D34" s="102" t="s">
        <v>119</v>
      </c>
      <c r="E34" s="92"/>
      <c r="F34" s="103"/>
      <c r="G34" s="103"/>
      <c r="H34" s="235"/>
    </row>
    <row r="35" spans="1:8" ht="38.25">
      <c r="A35" s="95" t="s">
        <v>240</v>
      </c>
      <c r="B35" s="96"/>
      <c r="C35" s="104"/>
      <c r="D35" s="98" t="s">
        <v>120</v>
      </c>
      <c r="E35" s="99" t="s">
        <v>121</v>
      </c>
      <c r="F35" s="100">
        <v>3</v>
      </c>
      <c r="G35" s="232"/>
      <c r="H35" s="234">
        <f t="shared" si="0"/>
        <v>0</v>
      </c>
    </row>
    <row r="36" spans="1:8" ht="12.75">
      <c r="A36" s="95" t="s">
        <v>241</v>
      </c>
      <c r="B36" s="96"/>
      <c r="C36" s="104"/>
      <c r="D36" s="98" t="s">
        <v>122</v>
      </c>
      <c r="E36" s="99" t="s">
        <v>123</v>
      </c>
      <c r="F36" s="100">
        <v>1</v>
      </c>
      <c r="G36" s="232"/>
      <c r="H36" s="234">
        <f t="shared" si="0"/>
        <v>0</v>
      </c>
    </row>
    <row r="37" spans="1:8" ht="25.5">
      <c r="A37" s="95" t="s">
        <v>242</v>
      </c>
      <c r="B37" s="96"/>
      <c r="C37" s="104"/>
      <c r="D37" s="98" t="s">
        <v>124</v>
      </c>
      <c r="E37" s="99" t="s">
        <v>123</v>
      </c>
      <c r="F37" s="100">
        <v>1</v>
      </c>
      <c r="G37" s="232"/>
      <c r="H37" s="234">
        <f t="shared" si="0"/>
        <v>0</v>
      </c>
    </row>
    <row r="38" spans="1:8" ht="13.5" thickBot="1">
      <c r="A38" s="95" t="s">
        <v>243</v>
      </c>
      <c r="B38" s="96"/>
      <c r="C38" s="104"/>
      <c r="D38" s="98" t="s">
        <v>125</v>
      </c>
      <c r="E38" s="99" t="s">
        <v>123</v>
      </c>
      <c r="F38" s="100">
        <v>1</v>
      </c>
      <c r="G38" s="232"/>
      <c r="H38" s="234">
        <f t="shared" si="0"/>
        <v>0</v>
      </c>
    </row>
    <row r="39" spans="1:21" ht="36" customHeight="1">
      <c r="A39" s="105"/>
      <c r="D39" s="307" t="s">
        <v>126</v>
      </c>
      <c r="E39" s="307"/>
      <c r="F39" s="307"/>
      <c r="G39" s="307"/>
      <c r="H39" s="108">
        <f>SUM(H12:H38)</f>
        <v>0</v>
      </c>
      <c r="M39" s="109"/>
      <c r="N39" s="109"/>
      <c r="O39" s="109"/>
      <c r="P39" s="109"/>
      <c r="Q39" s="109"/>
      <c r="S39" s="109"/>
      <c r="U39" s="109"/>
    </row>
    <row r="40" spans="1:8" ht="26.25" customHeight="1">
      <c r="A40" s="110"/>
      <c r="D40" s="111"/>
      <c r="E40" s="112"/>
      <c r="H40" s="114"/>
    </row>
    <row r="41" spans="1:8" ht="20.25">
      <c r="A41" s="110"/>
      <c r="D41" s="111"/>
      <c r="E41" s="112"/>
      <c r="H41" s="114"/>
    </row>
    <row r="42" spans="1:8" ht="20.25">
      <c r="A42" s="110"/>
      <c r="D42" s="111"/>
      <c r="E42" s="112"/>
      <c r="H42" s="114"/>
    </row>
    <row r="43" spans="1:8" ht="15.75">
      <c r="A43" s="115"/>
      <c r="D43" s="116"/>
      <c r="E43" s="112"/>
      <c r="H43" s="114"/>
    </row>
    <row r="44" spans="1:8" ht="20.25">
      <c r="A44" s="304" t="s">
        <v>127</v>
      </c>
      <c r="B44" s="304"/>
      <c r="C44" s="304"/>
      <c r="D44" s="111"/>
      <c r="E44" s="304" t="s">
        <v>128</v>
      </c>
      <c r="F44" s="304"/>
      <c r="G44" s="304"/>
      <c r="H44" s="304"/>
    </row>
    <row r="45" spans="2:8" ht="20.25">
      <c r="B45" s="118" t="s">
        <v>83</v>
      </c>
      <c r="D45" s="111"/>
      <c r="E45" s="305" t="s">
        <v>85</v>
      </c>
      <c r="F45" s="305"/>
      <c r="G45" s="305"/>
      <c r="H45" s="305"/>
    </row>
    <row r="46" spans="1:8" ht="20.25">
      <c r="A46" s="110"/>
      <c r="D46" s="111"/>
      <c r="E46" s="112"/>
      <c r="H46" s="114"/>
    </row>
    <row r="63" spans="13:21" ht="12.75">
      <c r="M63" s="109"/>
      <c r="S63" s="109"/>
      <c r="T63" s="109"/>
      <c r="U63" s="109"/>
    </row>
    <row r="65" spans="13:21" ht="12.75">
      <c r="M65" s="119"/>
      <c r="S65" s="119"/>
      <c r="T65" s="119"/>
      <c r="U65" s="119"/>
    </row>
    <row r="66" spans="13:21" ht="12.75">
      <c r="M66" s="119"/>
      <c r="S66" s="119"/>
      <c r="T66" s="119"/>
      <c r="U66" s="119"/>
    </row>
    <row r="67" spans="13:21" ht="12.75">
      <c r="M67" s="119"/>
      <c r="S67" s="119"/>
      <c r="T67" s="119"/>
      <c r="U67" s="119"/>
    </row>
    <row r="68" spans="13:21" ht="12.75">
      <c r="M68" s="119"/>
      <c r="S68" s="119"/>
      <c r="T68" s="119"/>
      <c r="U68" s="119"/>
    </row>
    <row r="69" spans="13:21" ht="12.75">
      <c r="M69" s="119"/>
      <c r="S69" s="119"/>
      <c r="T69" s="119"/>
      <c r="U69" s="119"/>
    </row>
    <row r="70" spans="13:21" ht="12.75">
      <c r="M70" s="119"/>
      <c r="S70" s="119"/>
      <c r="T70" s="119"/>
      <c r="U70" s="119"/>
    </row>
    <row r="71" spans="13:21" ht="12.75">
      <c r="M71" s="119"/>
      <c r="S71" s="119"/>
      <c r="T71" s="119"/>
      <c r="U71" s="119"/>
    </row>
    <row r="72" spans="13:21" ht="12.75">
      <c r="M72" s="109"/>
      <c r="S72" s="109"/>
      <c r="T72" s="109"/>
      <c r="U72" s="109"/>
    </row>
    <row r="73" spans="13:21" ht="15.75">
      <c r="M73" s="120"/>
      <c r="S73" s="120"/>
      <c r="T73" s="120"/>
      <c r="U73" s="120"/>
    </row>
    <row r="74" spans="13:21" ht="15.75">
      <c r="M74" s="120"/>
      <c r="S74" s="120"/>
      <c r="T74" s="120"/>
      <c r="U74" s="120"/>
    </row>
    <row r="75" spans="13:21" ht="15.75">
      <c r="M75" s="120"/>
      <c r="S75" s="120"/>
      <c r="T75" s="120"/>
      <c r="U75" s="120"/>
    </row>
    <row r="76" spans="13:21" ht="15.75">
      <c r="M76" s="120"/>
      <c r="S76" s="120"/>
      <c r="T76" s="120"/>
      <c r="U76" s="120"/>
    </row>
    <row r="77" spans="13:21" ht="15.75">
      <c r="M77" s="120"/>
      <c r="S77" s="120"/>
      <c r="T77" s="120"/>
      <c r="U77" s="120"/>
    </row>
    <row r="78" spans="13:21" ht="12.75">
      <c r="M78" s="109"/>
      <c r="S78" s="109"/>
      <c r="T78" s="109"/>
      <c r="U78" s="109"/>
    </row>
    <row r="79" spans="19:21" ht="12.75">
      <c r="S79" s="109"/>
      <c r="T79" s="109"/>
      <c r="U79" s="109"/>
    </row>
    <row r="80" spans="19:21" ht="12.75">
      <c r="S80" s="109"/>
      <c r="T80" s="109"/>
      <c r="U80" s="109"/>
    </row>
    <row r="81" spans="19:21" ht="12.75">
      <c r="S81" s="109"/>
      <c r="T81" s="109"/>
      <c r="U81" s="109"/>
    </row>
    <row r="82" spans="19:21" ht="12.75">
      <c r="S82" s="109"/>
      <c r="T82" s="109"/>
      <c r="U82" s="109"/>
    </row>
    <row r="83" spans="19:21" ht="12.75">
      <c r="S83" s="121"/>
      <c r="T83" s="121"/>
      <c r="U83" s="121"/>
    </row>
    <row r="84" spans="19:21" ht="12.75">
      <c r="S84" s="109"/>
      <c r="T84" s="109"/>
      <c r="U84" s="109"/>
    </row>
    <row r="85" spans="19:21" ht="12.75">
      <c r="S85" s="109"/>
      <c r="T85" s="109"/>
      <c r="U85" s="109"/>
    </row>
    <row r="86" spans="19:21" ht="12.75">
      <c r="S86" s="109"/>
      <c r="T86" s="109"/>
      <c r="U86" s="109"/>
    </row>
    <row r="87" spans="19:21" ht="12.75">
      <c r="S87" s="109"/>
      <c r="T87" s="109"/>
      <c r="U87" s="109"/>
    </row>
    <row r="88" spans="19:21" ht="12.75">
      <c r="S88" s="109"/>
      <c r="T88" s="109"/>
      <c r="U88" s="109"/>
    </row>
    <row r="90" spans="19:21" ht="12.75">
      <c r="S90" s="109"/>
      <c r="T90" s="109"/>
      <c r="U90" s="109"/>
    </row>
    <row r="91" spans="19:21" ht="12.75">
      <c r="S91" s="109"/>
      <c r="T91" s="109"/>
      <c r="U91" s="109"/>
    </row>
    <row r="92" spans="19:21" ht="12.75">
      <c r="S92" s="109"/>
      <c r="T92" s="109"/>
      <c r="U92" s="109"/>
    </row>
    <row r="93" spans="19:21" ht="12.75">
      <c r="S93" s="109"/>
      <c r="T93" s="109"/>
      <c r="U93" s="109"/>
    </row>
    <row r="94" spans="19:21" ht="12.75">
      <c r="S94" s="109"/>
      <c r="T94" s="109"/>
      <c r="U94" s="109"/>
    </row>
    <row r="95" spans="19:21" ht="12.75">
      <c r="S95" s="109"/>
      <c r="T95" s="109"/>
      <c r="U95" s="109"/>
    </row>
    <row r="96" spans="19:21" ht="12.75">
      <c r="S96" s="109"/>
      <c r="T96" s="109"/>
      <c r="U96" s="109"/>
    </row>
    <row r="97" spans="19:21" ht="12.75">
      <c r="S97" s="109"/>
      <c r="T97" s="109"/>
      <c r="U97" s="109"/>
    </row>
    <row r="98" spans="19:21" ht="12.75">
      <c r="S98" s="109"/>
      <c r="T98" s="109"/>
      <c r="U98" s="109"/>
    </row>
    <row r="99" spans="13:21" ht="12.75">
      <c r="M99" s="109"/>
      <c r="N99" s="109"/>
      <c r="S99" s="109"/>
      <c r="T99" s="109"/>
      <c r="U99" s="109"/>
    </row>
    <row r="100" spans="13:21" ht="12.75">
      <c r="M100" s="109"/>
      <c r="N100" s="109"/>
      <c r="S100" s="109"/>
      <c r="T100" s="109"/>
      <c r="U100" s="109"/>
    </row>
    <row r="101" spans="13:21" ht="12.75">
      <c r="M101" s="109"/>
      <c r="N101" s="109"/>
      <c r="S101" s="109"/>
      <c r="T101" s="109"/>
      <c r="U101" s="109"/>
    </row>
    <row r="102" spans="13:21" ht="12.75">
      <c r="M102" s="109"/>
      <c r="N102" s="109"/>
      <c r="S102" s="109"/>
      <c r="T102" s="109"/>
      <c r="U102" s="109"/>
    </row>
    <row r="103" spans="13:21" ht="12.75">
      <c r="M103" s="109"/>
      <c r="N103" s="109"/>
      <c r="S103" s="109"/>
      <c r="T103" s="109"/>
      <c r="U103" s="109"/>
    </row>
    <row r="104" spans="13:21" ht="12.75">
      <c r="M104" s="109"/>
      <c r="N104" s="109"/>
      <c r="S104" s="109"/>
      <c r="T104" s="109"/>
      <c r="U104" s="109"/>
    </row>
    <row r="121" spans="13:21" ht="12.75">
      <c r="M121" s="109"/>
      <c r="N121" s="109"/>
      <c r="S121" s="109"/>
      <c r="T121" s="109"/>
      <c r="U121" s="109"/>
    </row>
  </sheetData>
  <sheetProtection/>
  <mergeCells count="16">
    <mergeCell ref="A44:C44"/>
    <mergeCell ref="E44:H44"/>
    <mergeCell ref="E45:H45"/>
    <mergeCell ref="A3:H3"/>
    <mergeCell ref="A10:H10"/>
    <mergeCell ref="D39:G39"/>
    <mergeCell ref="A1:H1"/>
    <mergeCell ref="A2:H2"/>
    <mergeCell ref="A5:H5"/>
    <mergeCell ref="A7:A8"/>
    <mergeCell ref="B7:B8"/>
    <mergeCell ref="C7:C8"/>
    <mergeCell ref="D7:D8"/>
    <mergeCell ref="E7:F7"/>
    <mergeCell ref="G7:G8"/>
    <mergeCell ref="H7:H8"/>
  </mergeCells>
  <printOptions horizontalCentered="1"/>
  <pageMargins left="0.7875" right="0.15763888888888888" top="0.5902777777777778" bottom="0.5902777777777778" header="0.5118055555555555" footer="0.39375"/>
  <pageSetup firstPageNumber="1" useFirstPageNumber="1" fitToHeight="6" fitToWidth="1" horizontalDpi="600" verticalDpi="600" orientation="portrait" paperSize="9" scale="84" r:id="rId1"/>
  <headerFooter alignWithMargins="0">
    <oddFooter>&amp;C&amp;"Arial,Normalny"&amp;9&amp;P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5">
      <selection activeCell="H20" sqref="H20"/>
    </sheetView>
  </sheetViews>
  <sheetFormatPr defaultColWidth="9.00390625" defaultRowHeight="12.75"/>
  <cols>
    <col min="1" max="1" width="3.625" style="165" customWidth="1"/>
    <col min="2" max="2" width="8.875" style="165" bestFit="1" customWidth="1"/>
    <col min="3" max="3" width="8.625" style="165" bestFit="1" customWidth="1"/>
    <col min="4" max="4" width="46.125" style="165" customWidth="1"/>
    <col min="5" max="5" width="6.00390625" style="165" customWidth="1"/>
    <col min="6" max="6" width="5.75390625" style="165" customWidth="1"/>
    <col min="7" max="7" width="8.25390625" style="195" customWidth="1"/>
    <col min="8" max="8" width="11.125" style="195" customWidth="1"/>
    <col min="9" max="16384" width="9.125" style="165" customWidth="1"/>
  </cols>
  <sheetData>
    <row r="1" spans="1:8" ht="18">
      <c r="A1" s="308" t="s">
        <v>273</v>
      </c>
      <c r="B1" s="308"/>
      <c r="C1" s="308"/>
      <c r="D1" s="308"/>
      <c r="E1" s="308"/>
      <c r="F1" s="308"/>
      <c r="G1" s="308"/>
      <c r="H1" s="308"/>
    </row>
    <row r="2" spans="1:8" ht="45.75" customHeight="1">
      <c r="A2" s="309" t="s">
        <v>247</v>
      </c>
      <c r="B2" s="309"/>
      <c r="C2" s="309"/>
      <c r="D2" s="309"/>
      <c r="E2" s="309"/>
      <c r="F2" s="309"/>
      <c r="G2" s="309"/>
      <c r="H2" s="309"/>
    </row>
    <row r="3" spans="1:8" ht="18">
      <c r="A3" s="309" t="str">
        <f>'Strona tytułowa'!A7</f>
        <v>etap I: budowa drogi 05/1.4KDW</v>
      </c>
      <c r="B3" s="309"/>
      <c r="C3" s="309"/>
      <c r="D3" s="309"/>
      <c r="E3" s="309"/>
      <c r="F3" s="309"/>
      <c r="G3" s="309"/>
      <c r="H3" s="309"/>
    </row>
    <row r="4" spans="1:8" ht="18">
      <c r="A4" s="227"/>
      <c r="B4" s="227"/>
      <c r="C4" s="227"/>
      <c r="D4" s="227"/>
      <c r="E4" s="227"/>
      <c r="F4" s="227"/>
      <c r="G4" s="227"/>
      <c r="H4" s="227"/>
    </row>
    <row r="5" spans="1:8" ht="18" customHeight="1">
      <c r="A5" s="321" t="s">
        <v>248</v>
      </c>
      <c r="B5" s="321"/>
      <c r="C5" s="321"/>
      <c r="D5" s="321"/>
      <c r="E5" s="321"/>
      <c r="F5" s="321"/>
      <c r="G5" s="321"/>
      <c r="H5" s="321"/>
    </row>
    <row r="6" spans="1:8" ht="18" customHeight="1" thickBot="1">
      <c r="A6" s="166"/>
      <c r="B6" s="166"/>
      <c r="C6" s="166"/>
      <c r="D6" s="166"/>
      <c r="E6" s="166"/>
      <c r="F6" s="166"/>
      <c r="G6" s="166"/>
      <c r="H6" s="166"/>
    </row>
    <row r="7" spans="1:8" ht="16.5">
      <c r="A7" s="322" t="s">
        <v>3</v>
      </c>
      <c r="B7" s="324" t="s">
        <v>33</v>
      </c>
      <c r="C7" s="326" t="s">
        <v>34</v>
      </c>
      <c r="D7" s="328" t="s">
        <v>12</v>
      </c>
      <c r="E7" s="330" t="s">
        <v>4</v>
      </c>
      <c r="F7" s="330"/>
      <c r="G7" s="331" t="s">
        <v>35</v>
      </c>
      <c r="H7" s="333" t="s">
        <v>36</v>
      </c>
    </row>
    <row r="8" spans="1:8" ht="16.5">
      <c r="A8" s="323"/>
      <c r="B8" s="325"/>
      <c r="C8" s="327"/>
      <c r="D8" s="329"/>
      <c r="E8" s="167" t="s">
        <v>5</v>
      </c>
      <c r="F8" s="168" t="s">
        <v>6</v>
      </c>
      <c r="G8" s="332"/>
      <c r="H8" s="334"/>
    </row>
    <row r="9" spans="1:8" ht="12.75" customHeight="1" thickBot="1">
      <c r="A9" s="218">
        <v>1</v>
      </c>
      <c r="B9" s="219">
        <v>2</v>
      </c>
      <c r="C9" s="220">
        <v>3</v>
      </c>
      <c r="D9" s="221" t="s">
        <v>37</v>
      </c>
      <c r="E9" s="220">
        <v>5</v>
      </c>
      <c r="F9" s="222">
        <v>6</v>
      </c>
      <c r="G9" s="223">
        <v>7</v>
      </c>
      <c r="H9" s="224">
        <v>8</v>
      </c>
    </row>
    <row r="10" spans="1:8" ht="16.5">
      <c r="A10" s="337" t="s">
        <v>210</v>
      </c>
      <c r="B10" s="337"/>
      <c r="C10" s="337"/>
      <c r="D10" s="337"/>
      <c r="E10" s="337"/>
      <c r="F10" s="337"/>
      <c r="G10" s="337"/>
      <c r="H10" s="337"/>
    </row>
    <row r="11" spans="1:8" ht="16.5">
      <c r="A11" s="169" t="s">
        <v>15</v>
      </c>
      <c r="B11" s="170" t="s">
        <v>211</v>
      </c>
      <c r="C11" s="171" t="s">
        <v>212</v>
      </c>
      <c r="D11" s="172" t="s">
        <v>213</v>
      </c>
      <c r="E11" s="173"/>
      <c r="F11" s="174"/>
      <c r="G11" s="175"/>
      <c r="H11" s="175"/>
    </row>
    <row r="12" spans="1:8" ht="43.5" customHeight="1">
      <c r="A12" s="176">
        <v>1</v>
      </c>
      <c r="B12" s="176"/>
      <c r="C12" s="177"/>
      <c r="D12" s="178" t="s">
        <v>214</v>
      </c>
      <c r="E12" s="177" t="s">
        <v>7</v>
      </c>
      <c r="F12" s="176">
        <v>5</v>
      </c>
      <c r="G12" s="236"/>
      <c r="H12" s="239">
        <f aca="true" t="shared" si="0" ref="H12:H18">ROUND(F12*G12,2)</f>
        <v>0</v>
      </c>
    </row>
    <row r="13" spans="1:8" ht="43.5" customHeight="1">
      <c r="A13" s="176">
        <v>2</v>
      </c>
      <c r="B13" s="176"/>
      <c r="C13" s="177"/>
      <c r="D13" s="178" t="s">
        <v>215</v>
      </c>
      <c r="E13" s="179" t="s">
        <v>7</v>
      </c>
      <c r="F13" s="176">
        <v>5</v>
      </c>
      <c r="G13" s="236"/>
      <c r="H13" s="239">
        <f t="shared" si="0"/>
        <v>0</v>
      </c>
    </row>
    <row r="14" spans="1:8" ht="47.25" customHeight="1">
      <c r="A14" s="176">
        <v>3</v>
      </c>
      <c r="B14" s="176"/>
      <c r="C14" s="177"/>
      <c r="D14" s="178" t="s">
        <v>216</v>
      </c>
      <c r="E14" s="179" t="s">
        <v>7</v>
      </c>
      <c r="F14" s="176">
        <v>2</v>
      </c>
      <c r="G14" s="236"/>
      <c r="H14" s="239">
        <f t="shared" si="0"/>
        <v>0</v>
      </c>
    </row>
    <row r="15" spans="1:8" ht="44.25" customHeight="1">
      <c r="A15" s="176">
        <v>4</v>
      </c>
      <c r="B15" s="180"/>
      <c r="C15" s="180"/>
      <c r="D15" s="178" t="s">
        <v>217</v>
      </c>
      <c r="E15" s="179" t="s">
        <v>7</v>
      </c>
      <c r="F15" s="176">
        <v>10</v>
      </c>
      <c r="G15" s="236"/>
      <c r="H15" s="239">
        <f t="shared" si="0"/>
        <v>0</v>
      </c>
    </row>
    <row r="16" spans="1:8" ht="41.25" customHeight="1">
      <c r="A16" s="176">
        <v>5</v>
      </c>
      <c r="B16" s="180"/>
      <c r="C16" s="180"/>
      <c r="D16" s="178" t="s">
        <v>218</v>
      </c>
      <c r="E16" s="179" t="s">
        <v>7</v>
      </c>
      <c r="F16" s="176">
        <v>10</v>
      </c>
      <c r="G16" s="236"/>
      <c r="H16" s="239">
        <f t="shared" si="0"/>
        <v>0</v>
      </c>
    </row>
    <row r="17" spans="1:8" ht="16.5">
      <c r="A17" s="169" t="s">
        <v>15</v>
      </c>
      <c r="B17" s="170" t="s">
        <v>211</v>
      </c>
      <c r="C17" s="171" t="s">
        <v>219</v>
      </c>
      <c r="D17" s="172" t="s">
        <v>220</v>
      </c>
      <c r="E17" s="173"/>
      <c r="F17" s="174"/>
      <c r="G17" s="237"/>
      <c r="H17" s="238"/>
    </row>
    <row r="18" spans="1:8" ht="70.5" customHeight="1" thickBot="1">
      <c r="A18" s="176">
        <v>6</v>
      </c>
      <c r="B18" s="180"/>
      <c r="C18" s="180"/>
      <c r="D18" s="178" t="s">
        <v>221</v>
      </c>
      <c r="E18" s="179" t="s">
        <v>7</v>
      </c>
      <c r="F18" s="176">
        <v>1</v>
      </c>
      <c r="G18" s="236"/>
      <c r="H18" s="239">
        <f t="shared" si="0"/>
        <v>0</v>
      </c>
    </row>
    <row r="19" spans="1:8" ht="30" customHeight="1">
      <c r="A19" s="181"/>
      <c r="B19" s="182"/>
      <c r="C19" s="183"/>
      <c r="D19" s="338" t="s">
        <v>126</v>
      </c>
      <c r="E19" s="338"/>
      <c r="F19" s="338"/>
      <c r="G19" s="338"/>
      <c r="H19" s="240">
        <f>SUM(H12:H18)</f>
        <v>0</v>
      </c>
    </row>
    <row r="20" spans="1:8" ht="20.25">
      <c r="A20" s="181"/>
      <c r="B20" s="182"/>
      <c r="C20" s="183"/>
      <c r="D20" s="184"/>
      <c r="E20" s="185"/>
      <c r="F20" s="186"/>
      <c r="G20" s="187"/>
      <c r="H20" s="188"/>
    </row>
    <row r="21" spans="1:8" ht="16.5">
      <c r="A21" s="189"/>
      <c r="B21" s="182"/>
      <c r="C21" s="183"/>
      <c r="D21" s="190"/>
      <c r="E21" s="185"/>
      <c r="F21" s="186"/>
      <c r="G21" s="187"/>
      <c r="H21" s="188"/>
    </row>
    <row r="22" spans="1:8" ht="16.5">
      <c r="A22" s="189"/>
      <c r="B22" s="182"/>
      <c r="C22" s="183"/>
      <c r="D22" s="190"/>
      <c r="E22" s="185"/>
      <c r="F22" s="186"/>
      <c r="G22" s="187"/>
      <c r="H22" s="188"/>
    </row>
    <row r="23" spans="1:8" ht="20.25">
      <c r="A23" s="335" t="s">
        <v>127</v>
      </c>
      <c r="B23" s="335"/>
      <c r="C23" s="335"/>
      <c r="D23" s="184"/>
      <c r="E23" s="335" t="s">
        <v>128</v>
      </c>
      <c r="F23" s="335"/>
      <c r="G23" s="335"/>
      <c r="H23" s="335"/>
    </row>
    <row r="24" spans="1:8" ht="20.25">
      <c r="A24" s="191"/>
      <c r="B24" s="192" t="s">
        <v>83</v>
      </c>
      <c r="C24" s="193"/>
      <c r="D24" s="194"/>
      <c r="E24" s="336" t="s">
        <v>85</v>
      </c>
      <c r="F24" s="336"/>
      <c r="G24" s="336"/>
      <c r="H24" s="336"/>
    </row>
    <row r="25" spans="1:8" ht="20.25">
      <c r="A25" s="181"/>
      <c r="B25" s="182"/>
      <c r="C25" s="183"/>
      <c r="D25" s="184"/>
      <c r="E25" s="185"/>
      <c r="F25" s="186"/>
      <c r="G25" s="187"/>
      <c r="H25" s="188"/>
    </row>
  </sheetData>
  <sheetProtection/>
  <mergeCells count="16">
    <mergeCell ref="A23:C23"/>
    <mergeCell ref="E23:H23"/>
    <mergeCell ref="E24:H24"/>
    <mergeCell ref="A3:H3"/>
    <mergeCell ref="A10:H10"/>
    <mergeCell ref="D19:G19"/>
    <mergeCell ref="A1:H1"/>
    <mergeCell ref="A2:H2"/>
    <mergeCell ref="A5:H5"/>
    <mergeCell ref="A7:A8"/>
    <mergeCell ref="B7:B8"/>
    <mergeCell ref="C7:C8"/>
    <mergeCell ref="D7:D8"/>
    <mergeCell ref="E7:F7"/>
    <mergeCell ref="G7:G8"/>
    <mergeCell ref="H7:H8"/>
  </mergeCells>
  <printOptions horizontalCentered="1"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A10-39</dc:creator>
  <cp:keywords/>
  <dc:description/>
  <cp:lastModifiedBy>Mariusz Arcyz</cp:lastModifiedBy>
  <cp:lastPrinted>2012-05-31T10:48:35Z</cp:lastPrinted>
  <dcterms:created xsi:type="dcterms:W3CDTF">1998-04-20T07:28:34Z</dcterms:created>
  <dcterms:modified xsi:type="dcterms:W3CDTF">2012-06-22T05:56:18Z</dcterms:modified>
  <cp:category/>
  <cp:version/>
  <cp:contentType/>
  <cp:contentStatus/>
</cp:coreProperties>
</file>